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kina\Desktop\Отчет по строительству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попр'!$8:$10</definedName>
    <definedName name="_xlnm.Print_Titles" localSheetId="0">Общий!$6:$8</definedName>
    <definedName name="_xlnm.Print_Area" localSheetId="1">'3 попр'!$A$1:$O$22</definedName>
    <definedName name="_xlnm.Print_Area" localSheetId="0">Общий!$A$1:$O$238</definedName>
  </definedNames>
  <calcPr calcId="162913"/>
</workbook>
</file>

<file path=xl/calcChain.xml><?xml version="1.0" encoding="utf-8"?>
<calcChain xmlns="http://schemas.openxmlformats.org/spreadsheetml/2006/main">
  <c r="L22" i="6" l="1"/>
  <c r="K15" i="6"/>
  <c r="J15" i="6"/>
  <c r="I15" i="6"/>
  <c r="H15" i="6"/>
  <c r="N22" i="6"/>
  <c r="K22" i="6"/>
  <c r="J22" i="6"/>
  <c r="I22" i="6"/>
  <c r="H22" i="6"/>
  <c r="G22" i="6"/>
  <c r="N21" i="6"/>
  <c r="M21" i="6"/>
  <c r="E21" i="6" s="1"/>
  <c r="L21" i="6"/>
  <c r="K21" i="6"/>
  <c r="J21" i="6"/>
  <c r="I21" i="6"/>
  <c r="H21" i="6"/>
  <c r="G21" i="6"/>
  <c r="N20" i="6"/>
  <c r="M20" i="6"/>
  <c r="L20" i="6"/>
  <c r="K20" i="6"/>
  <c r="J20" i="6"/>
  <c r="J19" i="6" s="1"/>
  <c r="I20" i="6"/>
  <c r="I19" i="6" s="1"/>
  <c r="H20" i="6"/>
  <c r="H19" i="6" s="1"/>
  <c r="G20" i="6"/>
  <c r="F20" i="6"/>
  <c r="F22" i="6"/>
  <c r="F21" i="6"/>
  <c r="G13" i="6"/>
  <c r="F12" i="6"/>
  <c r="G12" i="6"/>
  <c r="F13" i="6"/>
  <c r="L13" i="6"/>
  <c r="M13" i="6"/>
  <c r="N13" i="6"/>
  <c r="N14" i="6"/>
  <c r="N11" i="6" s="1"/>
  <c r="M15" i="6"/>
  <c r="N15" i="6"/>
  <c r="E16" i="6"/>
  <c r="E17" i="6"/>
  <c r="E18" i="6"/>
  <c r="F10" i="3"/>
  <c r="K10" i="3"/>
  <c r="L10" i="3"/>
  <c r="M10" i="3"/>
  <c r="M28" i="3" s="1"/>
  <c r="N10" i="3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M9" i="3" s="1"/>
  <c r="N12" i="3"/>
  <c r="N30" i="3" s="1"/>
  <c r="F13" i="3"/>
  <c r="K13" i="3"/>
  <c r="L13" i="3"/>
  <c r="M13" i="3"/>
  <c r="N13" i="3"/>
  <c r="E14" i="3"/>
  <c r="E15" i="3"/>
  <c r="E16" i="3"/>
  <c r="E20" i="3"/>
  <c r="F22" i="3"/>
  <c r="F11" i="3" s="1"/>
  <c r="F28" i="3"/>
  <c r="M29" i="3"/>
  <c r="F34" i="3"/>
  <c r="K34" i="3"/>
  <c r="K70" i="3" s="1"/>
  <c r="L34" i="3"/>
  <c r="M34" i="3"/>
  <c r="N34" i="3"/>
  <c r="K35" i="3"/>
  <c r="K71" i="3" s="1"/>
  <c r="L35" i="3"/>
  <c r="L71" i="3" s="1"/>
  <c r="M35" i="3"/>
  <c r="N35" i="3"/>
  <c r="N71" i="3" s="1"/>
  <c r="K36" i="3"/>
  <c r="L36" i="3"/>
  <c r="M36" i="3"/>
  <c r="N36" i="3"/>
  <c r="K37" i="3"/>
  <c r="L37" i="3"/>
  <c r="M37" i="3"/>
  <c r="N37" i="3"/>
  <c r="E38" i="3"/>
  <c r="E39" i="3"/>
  <c r="F40" i="3"/>
  <c r="F36" i="3" s="1"/>
  <c r="E40" i="3"/>
  <c r="F44" i="3"/>
  <c r="K44" i="3"/>
  <c r="L44" i="3"/>
  <c r="M44" i="3"/>
  <c r="N44" i="3"/>
  <c r="E45" i="3"/>
  <c r="E46" i="3"/>
  <c r="E47" i="3"/>
  <c r="E51" i="3"/>
  <c r="F53" i="3"/>
  <c r="F51" i="3" s="1"/>
  <c r="F59" i="3"/>
  <c r="K59" i="3"/>
  <c r="L59" i="3"/>
  <c r="M59" i="3"/>
  <c r="N59" i="3"/>
  <c r="F60" i="3"/>
  <c r="K60" i="3"/>
  <c r="L60" i="3"/>
  <c r="M60" i="3"/>
  <c r="N60" i="3"/>
  <c r="F61" i="3"/>
  <c r="K61" i="3"/>
  <c r="L61" i="3"/>
  <c r="M61" i="3"/>
  <c r="N61" i="3"/>
  <c r="F62" i="3"/>
  <c r="K62" i="3"/>
  <c r="L62" i="3"/>
  <c r="M62" i="3"/>
  <c r="N62" i="3"/>
  <c r="E63" i="3"/>
  <c r="E62" i="3" s="1"/>
  <c r="E64" i="3"/>
  <c r="E65" i="3"/>
  <c r="N70" i="3"/>
  <c r="M71" i="3"/>
  <c r="K72" i="3"/>
  <c r="L72" i="3"/>
  <c r="M72" i="3"/>
  <c r="N72" i="3"/>
  <c r="F76" i="3"/>
  <c r="K76" i="3"/>
  <c r="L76" i="3"/>
  <c r="M76" i="3"/>
  <c r="N76" i="3"/>
  <c r="F77" i="3"/>
  <c r="K77" i="3"/>
  <c r="K149" i="3" s="1"/>
  <c r="L77" i="3"/>
  <c r="M77" i="3"/>
  <c r="N77" i="3"/>
  <c r="F79" i="3"/>
  <c r="K79" i="3"/>
  <c r="L79" i="3"/>
  <c r="M79" i="3"/>
  <c r="N79" i="3"/>
  <c r="E80" i="3"/>
  <c r="E81" i="3"/>
  <c r="E82" i="3"/>
  <c r="K86" i="3"/>
  <c r="L86" i="3"/>
  <c r="M86" i="3"/>
  <c r="M78" i="3" s="1"/>
  <c r="N86" i="3"/>
  <c r="E87" i="3"/>
  <c r="E88" i="3"/>
  <c r="F89" i="3"/>
  <c r="F78" i="3" s="1"/>
  <c r="F94" i="3"/>
  <c r="K94" i="3"/>
  <c r="L94" i="3"/>
  <c r="M94" i="3"/>
  <c r="M93" i="3" s="1"/>
  <c r="N94" i="3"/>
  <c r="F95" i="3"/>
  <c r="K95" i="3"/>
  <c r="L95" i="3"/>
  <c r="M95" i="3"/>
  <c r="N95" i="3"/>
  <c r="K96" i="3"/>
  <c r="L96" i="3"/>
  <c r="L78" i="3" s="1"/>
  <c r="M96" i="3"/>
  <c r="N96" i="3"/>
  <c r="N78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1" i="3"/>
  <c r="F119" i="3"/>
  <c r="K119" i="3"/>
  <c r="L119" i="3"/>
  <c r="M119" i="3"/>
  <c r="M118" i="3" s="1"/>
  <c r="N119" i="3"/>
  <c r="F120" i="3"/>
  <c r="K120" i="3"/>
  <c r="L120" i="3"/>
  <c r="M120" i="3"/>
  <c r="N120" i="3"/>
  <c r="K121" i="3"/>
  <c r="L121" i="3"/>
  <c r="M121" i="3"/>
  <c r="N121" i="3"/>
  <c r="F122" i="3"/>
  <c r="K122" i="3"/>
  <c r="L122" i="3"/>
  <c r="M122" i="3"/>
  <c r="N122" i="3"/>
  <c r="E123" i="3"/>
  <c r="E122" i="3" s="1"/>
  <c r="E124" i="3"/>
  <c r="E125" i="3"/>
  <c r="K129" i="3"/>
  <c r="L129" i="3"/>
  <c r="M129" i="3"/>
  <c r="N129" i="3"/>
  <c r="E130" i="3"/>
  <c r="E131" i="3"/>
  <c r="F132" i="3"/>
  <c r="E132" i="3" s="1"/>
  <c r="E137" i="3"/>
  <c r="F137" i="3"/>
  <c r="K137" i="3"/>
  <c r="L137" i="3"/>
  <c r="M137" i="3"/>
  <c r="M136" i="3" s="1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54" i="3"/>
  <c r="K154" i="3"/>
  <c r="L154" i="3"/>
  <c r="M154" i="3"/>
  <c r="M165" i="3" s="1"/>
  <c r="N154" i="3"/>
  <c r="N165" i="3" s="1"/>
  <c r="F155" i="3"/>
  <c r="F166" i="3" s="1"/>
  <c r="K155" i="3"/>
  <c r="K166" i="3" s="1"/>
  <c r="L155" i="3"/>
  <c r="L153" i="3" s="1"/>
  <c r="M155" i="3"/>
  <c r="N155" i="3"/>
  <c r="N166" i="3" s="1"/>
  <c r="F156" i="3"/>
  <c r="K156" i="3"/>
  <c r="K167" i="3" s="1"/>
  <c r="L156" i="3"/>
  <c r="L167" i="3" s="1"/>
  <c r="M156" i="3"/>
  <c r="M167" i="3" s="1"/>
  <c r="N156" i="3"/>
  <c r="N167" i="3" s="1"/>
  <c r="F157" i="3"/>
  <c r="K157" i="3"/>
  <c r="L157" i="3"/>
  <c r="M157" i="3"/>
  <c r="N157" i="3"/>
  <c r="E158" i="3"/>
  <c r="E159" i="3"/>
  <c r="E160" i="3"/>
  <c r="K165" i="3"/>
  <c r="L165" i="3"/>
  <c r="F171" i="3"/>
  <c r="K171" i="3"/>
  <c r="L171" i="3"/>
  <c r="L170" i="3" s="1"/>
  <c r="M171" i="3"/>
  <c r="N171" i="3"/>
  <c r="F172" i="3"/>
  <c r="K172" i="3"/>
  <c r="L172" i="3"/>
  <c r="M172" i="3"/>
  <c r="N172" i="3"/>
  <c r="F173" i="3"/>
  <c r="F202" i="3" s="1"/>
  <c r="K173" i="3"/>
  <c r="L173" i="3"/>
  <c r="M173" i="3"/>
  <c r="M202" i="3"/>
  <c r="N173" i="3"/>
  <c r="F174" i="3"/>
  <c r="K174" i="3"/>
  <c r="L174" i="3"/>
  <c r="M174" i="3"/>
  <c r="N174" i="3"/>
  <c r="E175" i="3"/>
  <c r="E176" i="3"/>
  <c r="E177" i="3"/>
  <c r="F182" i="3"/>
  <c r="F181" i="3" s="1"/>
  <c r="K182" i="3"/>
  <c r="L182" i="3"/>
  <c r="L181" i="3" s="1"/>
  <c r="M182" i="3"/>
  <c r="N182" i="3"/>
  <c r="F183" i="3"/>
  <c r="K183" i="3"/>
  <c r="L183" i="3"/>
  <c r="M183" i="3"/>
  <c r="N183" i="3"/>
  <c r="K184" i="3"/>
  <c r="L184" i="3"/>
  <c r="M184" i="3"/>
  <c r="N184" i="3"/>
  <c r="F185" i="3"/>
  <c r="K185" i="3"/>
  <c r="L185" i="3"/>
  <c r="M185" i="3"/>
  <c r="N185" i="3"/>
  <c r="E186" i="3"/>
  <c r="E187" i="3"/>
  <c r="E188" i="3"/>
  <c r="K192" i="3"/>
  <c r="L192" i="3"/>
  <c r="M192" i="3"/>
  <c r="N192" i="3"/>
  <c r="E193" i="3"/>
  <c r="E194" i="3"/>
  <c r="F195" i="3"/>
  <c r="E195" i="3" s="1"/>
  <c r="K200" i="3"/>
  <c r="K202" i="3"/>
  <c r="L202" i="3"/>
  <c r="F206" i="3"/>
  <c r="K206" i="3"/>
  <c r="K217" i="3" s="1"/>
  <c r="L206" i="3"/>
  <c r="L217" i="3" s="1"/>
  <c r="M206" i="3"/>
  <c r="M217" i="3" s="1"/>
  <c r="N206" i="3"/>
  <c r="N217" i="3" s="1"/>
  <c r="F207" i="3"/>
  <c r="E207" i="3" s="1"/>
  <c r="K207" i="3"/>
  <c r="K218" i="3" s="1"/>
  <c r="L207" i="3"/>
  <c r="L218" i="3" s="1"/>
  <c r="M207" i="3"/>
  <c r="M218" i="3"/>
  <c r="N207" i="3"/>
  <c r="N218" i="3" s="1"/>
  <c r="F208" i="3"/>
  <c r="K208" i="3"/>
  <c r="L208" i="3"/>
  <c r="L219" i="3" s="1"/>
  <c r="M208" i="3"/>
  <c r="N208" i="3"/>
  <c r="F209" i="3"/>
  <c r="K209" i="3"/>
  <c r="L209" i="3"/>
  <c r="M209" i="3"/>
  <c r="N209" i="3"/>
  <c r="E210" i="3"/>
  <c r="E209" i="3" s="1"/>
  <c r="E211" i="3"/>
  <c r="E212" i="3"/>
  <c r="K219" i="3"/>
  <c r="M219" i="3"/>
  <c r="N219" i="3"/>
  <c r="F223" i="3"/>
  <c r="F231" i="3" s="1"/>
  <c r="K223" i="3"/>
  <c r="K231" i="3" s="1"/>
  <c r="L223" i="3"/>
  <c r="M223" i="3"/>
  <c r="N223" i="3"/>
  <c r="N231" i="3"/>
  <c r="F224" i="3"/>
  <c r="F232" i="3" s="1"/>
  <c r="K224" i="3"/>
  <c r="L224" i="3"/>
  <c r="M224" i="3"/>
  <c r="N224" i="3"/>
  <c r="N232" i="3" s="1"/>
  <c r="F225" i="3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2" i="3"/>
  <c r="M232" i="3"/>
  <c r="N149" i="3"/>
  <c r="F70" i="3"/>
  <c r="E34" i="3"/>
  <c r="M166" i="3"/>
  <c r="F184" i="3"/>
  <c r="N9" i="3"/>
  <c r="N28" i="3"/>
  <c r="K222" i="3"/>
  <c r="K232" i="3"/>
  <c r="F219" i="3"/>
  <c r="L200" i="3"/>
  <c r="F192" i="3"/>
  <c r="M205" i="3"/>
  <c r="K58" i="3"/>
  <c r="K148" i="3"/>
  <c r="E60" i="3"/>
  <c r="M70" i="3"/>
  <c r="F233" i="3"/>
  <c r="F20" i="3"/>
  <c r="F37" i="3"/>
  <c r="K19" i="6"/>
  <c r="E12" i="6"/>
  <c r="N19" i="6" l="1"/>
  <c r="K201" i="3"/>
  <c r="K237" i="3" s="1"/>
  <c r="N181" i="3"/>
  <c r="K181" i="3"/>
  <c r="N136" i="3"/>
  <c r="N93" i="3"/>
  <c r="F148" i="3"/>
  <c r="E136" i="3"/>
  <c r="N58" i="3"/>
  <c r="E59" i="3"/>
  <c r="E37" i="3"/>
  <c r="N33" i="3"/>
  <c r="E13" i="3"/>
  <c r="E20" i="6"/>
  <c r="E184" i="3"/>
  <c r="L222" i="3"/>
  <c r="M170" i="3"/>
  <c r="E157" i="3"/>
  <c r="E154" i="3"/>
  <c r="N118" i="3"/>
  <c r="M75" i="3"/>
  <c r="E61" i="3"/>
  <c r="M33" i="3"/>
  <c r="N230" i="3"/>
  <c r="E11" i="3"/>
  <c r="F29" i="3"/>
  <c r="F27" i="3" s="1"/>
  <c r="F9" i="3"/>
  <c r="K170" i="3"/>
  <c r="L149" i="3"/>
  <c r="L9" i="3"/>
  <c r="M69" i="3"/>
  <c r="E76" i="3"/>
  <c r="L231" i="3"/>
  <c r="L230" i="3" s="1"/>
  <c r="N216" i="3"/>
  <c r="K216" i="3"/>
  <c r="E192" i="3"/>
  <c r="M181" i="3"/>
  <c r="E182" i="3"/>
  <c r="E173" i="3"/>
  <c r="N201" i="3"/>
  <c r="N237" i="3" s="1"/>
  <c r="E172" i="3"/>
  <c r="L166" i="3"/>
  <c r="M164" i="3"/>
  <c r="N153" i="3"/>
  <c r="L136" i="3"/>
  <c r="E129" i="3"/>
  <c r="K118" i="3"/>
  <c r="L118" i="3"/>
  <c r="E94" i="3"/>
  <c r="E79" i="3"/>
  <c r="N75" i="3"/>
  <c r="M58" i="3"/>
  <c r="F58" i="3"/>
  <c r="E44" i="3"/>
  <c r="K9" i="3"/>
  <c r="E13" i="6"/>
  <c r="F19" i="6"/>
  <c r="E10" i="3"/>
  <c r="E12" i="3"/>
  <c r="F104" i="3"/>
  <c r="E104" i="3" s="1"/>
  <c r="E219" i="3"/>
  <c r="F218" i="3"/>
  <c r="N222" i="3"/>
  <c r="E208" i="3"/>
  <c r="N205" i="3"/>
  <c r="E206" i="3"/>
  <c r="F201" i="3"/>
  <c r="E185" i="3"/>
  <c r="L201" i="3"/>
  <c r="L199" i="3" s="1"/>
  <c r="E174" i="3"/>
  <c r="N200" i="3"/>
  <c r="E155" i="3"/>
  <c r="K136" i="3"/>
  <c r="F129" i="3"/>
  <c r="N150" i="3"/>
  <c r="E120" i="3"/>
  <c r="K93" i="3"/>
  <c r="K78" i="3"/>
  <c r="K150" i="3" s="1"/>
  <c r="E77" i="3"/>
  <c r="M30" i="3"/>
  <c r="E30" i="3" s="1"/>
  <c r="G19" i="6"/>
  <c r="E156" i="3"/>
  <c r="N69" i="3"/>
  <c r="F167" i="3"/>
  <c r="K33" i="3"/>
  <c r="E226" i="3"/>
  <c r="E225" i="3"/>
  <c r="M222" i="3"/>
  <c r="E223" i="3"/>
  <c r="M216" i="3"/>
  <c r="M200" i="3"/>
  <c r="N202" i="3"/>
  <c r="E202" i="3" s="1"/>
  <c r="K153" i="3"/>
  <c r="M150" i="3"/>
  <c r="E119" i="3"/>
  <c r="F96" i="3"/>
  <c r="F93" i="3" s="1"/>
  <c r="E95" i="3"/>
  <c r="F86" i="3"/>
  <c r="L58" i="3"/>
  <c r="L33" i="3"/>
  <c r="M11" i="6"/>
  <c r="E232" i="3"/>
  <c r="F72" i="3"/>
  <c r="E72" i="3" s="1"/>
  <c r="E36" i="3"/>
  <c r="Q139" i="3"/>
  <c r="F149" i="3"/>
  <c r="L75" i="3"/>
  <c r="L150" i="3"/>
  <c r="L238" i="3" s="1"/>
  <c r="E78" i="3"/>
  <c r="F75" i="3"/>
  <c r="E218" i="3"/>
  <c r="E233" i="3"/>
  <c r="L216" i="3"/>
  <c r="E201" i="3"/>
  <c r="E166" i="3"/>
  <c r="N164" i="3"/>
  <c r="F136" i="3"/>
  <c r="L164" i="3"/>
  <c r="K69" i="3"/>
  <c r="N27" i="3"/>
  <c r="E29" i="3"/>
  <c r="K75" i="3"/>
  <c r="E167" i="3"/>
  <c r="N238" i="3"/>
  <c r="F205" i="3"/>
  <c r="L148" i="3"/>
  <c r="K230" i="3"/>
  <c r="K164" i="3"/>
  <c r="F200" i="3"/>
  <c r="F35" i="3"/>
  <c r="L70" i="3"/>
  <c r="L69" i="3" s="1"/>
  <c r="K28" i="3"/>
  <c r="K236" i="3" s="1"/>
  <c r="E15" i="6"/>
  <c r="L205" i="3"/>
  <c r="N148" i="3"/>
  <c r="N147" i="3" s="1"/>
  <c r="E96" i="3"/>
  <c r="M153" i="3"/>
  <c r="F230" i="3"/>
  <c r="L93" i="3"/>
  <c r="K205" i="3"/>
  <c r="M148" i="3"/>
  <c r="F165" i="3"/>
  <c r="F140" i="3"/>
  <c r="F121" i="3"/>
  <c r="M149" i="3"/>
  <c r="E89" i="3"/>
  <c r="E86" i="3" s="1"/>
  <c r="E224" i="3"/>
  <c r="E171" i="3"/>
  <c r="M201" i="3"/>
  <c r="E183" i="3"/>
  <c r="E181" i="3" s="1"/>
  <c r="F170" i="3"/>
  <c r="N170" i="3"/>
  <c r="F217" i="3"/>
  <c r="M231" i="3"/>
  <c r="F222" i="3"/>
  <c r="E222" i="3" s="1"/>
  <c r="F153" i="3"/>
  <c r="L28" i="3"/>
  <c r="L27" i="3" s="1"/>
  <c r="E22" i="6"/>
  <c r="E14" i="6"/>
  <c r="E19" i="6" l="1"/>
  <c r="M199" i="3"/>
  <c r="M238" i="3"/>
  <c r="E153" i="3"/>
  <c r="E170" i="3"/>
  <c r="E93" i="3"/>
  <c r="L237" i="3"/>
  <c r="E75" i="3"/>
  <c r="K199" i="3"/>
  <c r="K147" i="3"/>
  <c r="K238" i="3"/>
  <c r="M27" i="3"/>
  <c r="N199" i="3"/>
  <c r="F236" i="3"/>
  <c r="M147" i="3"/>
  <c r="E149" i="3"/>
  <c r="E58" i="3"/>
  <c r="E9" i="3"/>
  <c r="E11" i="6"/>
  <c r="M230" i="3"/>
  <c r="M236" i="3"/>
  <c r="L236" i="3"/>
  <c r="L235" i="3" s="1"/>
  <c r="E148" i="3"/>
  <c r="L147" i="3"/>
  <c r="E70" i="3"/>
  <c r="F71" i="3"/>
  <c r="F33" i="3"/>
  <c r="E33" i="3" s="1"/>
  <c r="E35" i="3"/>
  <c r="E200" i="3"/>
  <c r="F199" i="3"/>
  <c r="E205" i="3"/>
  <c r="K235" i="3"/>
  <c r="E217" i="3"/>
  <c r="E216" i="3" s="1"/>
  <c r="F216" i="3"/>
  <c r="E231" i="3"/>
  <c r="E230" i="3" s="1"/>
  <c r="F164" i="3"/>
  <c r="E165" i="3"/>
  <c r="E164" i="3" s="1"/>
  <c r="M237" i="3"/>
  <c r="N236" i="3"/>
  <c r="N235" i="3" s="1"/>
  <c r="F150" i="3"/>
  <c r="F118" i="3"/>
  <c r="E121" i="3"/>
  <c r="E118" i="3" s="1"/>
  <c r="K27" i="3"/>
  <c r="E28" i="3"/>
  <c r="E27" i="3" s="1"/>
  <c r="E199" i="3" l="1"/>
  <c r="F69" i="3"/>
  <c r="E69" i="3" s="1"/>
  <c r="E71" i="3"/>
  <c r="E150" i="3"/>
  <c r="E147" i="3" s="1"/>
  <c r="F147" i="3"/>
  <c r="F238" i="3"/>
  <c r="E238" i="3" s="1"/>
  <c r="F237" i="3"/>
  <c r="M235" i="3"/>
  <c r="E236" i="3"/>
  <c r="E237" i="3" l="1"/>
  <c r="E235" i="3" s="1"/>
  <c r="F235" i="3"/>
  <c r="F241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<sst xmlns="http://schemas.openxmlformats.org/spreadsheetml/2006/main" count="905" uniqueCount="135">
  <si>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</si>
  <si>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</si>
  <si>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</si>
  <si>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</si>
  <si>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</si>
  <si>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</si>
  <si>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</si>
  <si>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</si>
  <si>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</si>
  <si>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</si>
  <si>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</si>
  <si>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</si>
  <si>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</si>
  <si>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</si>
  <si>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</si>
  <si>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</si>
  <si>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</si>
  <si>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</si>
  <si>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</si>
  <si>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</si>
  <si>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</si>
  <si>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</si>
  <si>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</si>
  <si>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</si>
  <si>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</si>
  <si>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</si>
  <si>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</si>
  <si>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</si>
  <si>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</si>
  <si>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</si>
  <si>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</si>
  <si>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</si>
  <si>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</si>
  <si>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</si>
  <si>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</si>
  <si>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</si>
  <si>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</si>
  <si>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</si>
  <si>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</si>
  <si>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</si>
  <si>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</si>
  <si>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</si>
  <si>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</si>
  <si>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</si>
  <si>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</si>
  <si>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</si>
  <si>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</si>
  <si>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</si>
  <si>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</si>
  <si>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</si>
  <si>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</si>
  <si>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</si>
  <si>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</si>
  <si>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</si>
  <si>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</si>
  <si>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</si>
  <si>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</si>
  <si>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</si>
  <si>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</si>
  <si>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</si>
  <si>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</si>
  <si>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</si>
  <si>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</si>
  <si>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</si>
  <si>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</si>
  <si>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</si>
  <si>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</si>
  <si>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</si>
  <si>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</si>
  <si>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</si>
  <si>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</si>
  <si>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</si>
  <si>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</si>
  <si>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</si>
  <si>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</si>
  <si>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</si>
  <si>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</si>
  <si>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</si>
  <si>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</si>
  <si>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</si>
  <si>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</si>
  <si>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</si>
  <si>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</si>
  <si>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</si>
  <si>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</si>
  <si>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</si>
  <si>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</si>
  <si>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</si>
  <si>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</si>
  <si>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</si>
  <si>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</si>
  <si>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</si>
  <si>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</si>
  <si>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</si>
  <si>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</si>
  <si>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</si>
  <si>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</si>
  <si>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</si>
  <si>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</si>
  <si>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</si>
  <si>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</si>
  <si>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</si>
  <si>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</si>
  <si>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</si>
  <si>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</si>
  <si>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</si>
  <si>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</si>
  <si>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</si>
  <si>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</si>
  <si>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</si>
  <si>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</si>
  <si>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</si>
  <si>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</si>
  <si>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</si>
  <si>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</si>
  <si>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</si>
  <si>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</si>
  <si>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</si>
  <si>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</si>
  <si>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</si>
  <si>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</si>
  <si>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 xml:space="preserve">Управления строительства и городской инфраструктуры Администрации городского округа Домодедово
</t>
  </si>
  <si>
    <t>1.</t>
  </si>
  <si>
    <t>1.1.</t>
  </si>
  <si>
    <t>Основное мероприятие 01 Создание условий для реализации полномочий органов местного самоуправления</t>
  </si>
  <si>
    <t>Мероприятие 01.01 Расходы на обеспечение деятельности (оказание услуг) муниципальных учреждений в сфере строительства</t>
  </si>
  <si>
    <t>8.  Подпрограмма VII Обеспечивающая подпрограмма</t>
  </si>
  <si>
    <t>8.1.  Перечень мероприятий Подпрограммы VII Обеспечивающая подпрограмма</t>
  </si>
  <si>
    <t xml:space="preserve">    городского округа Домодедово</t>
  </si>
  <si>
    <t>2028 год</t>
  </si>
  <si>
    <t>2029 год</t>
  </si>
  <si>
    <t>2030 год</t>
  </si>
  <si>
    <t>2026-2030 г.г.</t>
  </si>
  <si>
    <t>Приложение № 2 к Постановлению Администрации</t>
  </si>
  <si>
    <t>от 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</si>
</sst>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16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2" borderId="0" xfId="0" applyFont="1" applyFill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156" t="s">
        <v>107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s="17" customFormat="1" ht="18.75" x14ac:dyDescent="0.25">
      <c r="A4" s="157" t="s">
        <v>106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159" t="s">
        <v>0</v>
      </c>
      <c r="B6" s="111" t="s">
        <v>7</v>
      </c>
      <c r="C6" s="111" t="s">
        <v>8</v>
      </c>
      <c r="D6" s="158" t="s">
        <v>1</v>
      </c>
      <c r="E6" s="158" t="s">
        <v>2</v>
      </c>
      <c r="F6" s="170" t="s">
        <v>9</v>
      </c>
      <c r="G6" s="105"/>
      <c r="H6" s="105"/>
      <c r="I6" s="105"/>
      <c r="J6" s="105"/>
      <c r="K6" s="105"/>
      <c r="L6" s="105"/>
      <c r="M6" s="105"/>
      <c r="N6" s="106"/>
      <c r="O6" s="158" t="s">
        <v>10</v>
      </c>
    </row>
    <row r="7" spans="1:15" ht="96" customHeight="1" x14ac:dyDescent="0.25">
      <c r="A7" s="159"/>
      <c r="B7" s="115"/>
      <c r="C7" s="160"/>
      <c r="D7" s="158"/>
      <c r="E7" s="158"/>
      <c r="F7" s="170" t="s">
        <v>15</v>
      </c>
      <c r="G7" s="105"/>
      <c r="H7" s="105"/>
      <c r="I7" s="105"/>
      <c r="J7" s="106"/>
      <c r="K7" s="28" t="s">
        <v>16</v>
      </c>
      <c r="L7" s="28" t="s">
        <v>20</v>
      </c>
      <c r="M7" s="28" t="s">
        <v>21</v>
      </c>
      <c r="N7" s="28" t="s">
        <v>22</v>
      </c>
      <c r="O7" s="158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179">
        <v>6</v>
      </c>
      <c r="G8" s="127"/>
      <c r="H8" s="127"/>
      <c r="I8" s="127"/>
      <c r="J8" s="128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180">
        <v>1</v>
      </c>
      <c r="B9" s="181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04">
        <f>F10+F11+F12</f>
        <v>7597.4</v>
      </c>
      <c r="G9" s="105"/>
      <c r="H9" s="105"/>
      <c r="I9" s="105"/>
      <c r="J9" s="106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183" t="s">
        <v>52</v>
      </c>
    </row>
    <row r="10" spans="1:15" ht="32.25" customHeight="1" x14ac:dyDescent="0.25">
      <c r="A10" s="175"/>
      <c r="B10" s="182"/>
      <c r="C10" s="31" t="s">
        <v>23</v>
      </c>
      <c r="D10" s="31" t="s">
        <v>6</v>
      </c>
      <c r="E10" s="23">
        <f>F10+K10+L10+M10+N10</f>
        <v>0</v>
      </c>
      <c r="F10" s="104">
        <f>F14</f>
        <v>0</v>
      </c>
      <c r="G10" s="105"/>
      <c r="H10" s="105"/>
      <c r="I10" s="105"/>
      <c r="J10" s="106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184"/>
    </row>
    <row r="11" spans="1:15" ht="26.25" customHeight="1" x14ac:dyDescent="0.25">
      <c r="A11" s="175"/>
      <c r="B11" s="182"/>
      <c r="C11" s="31" t="s">
        <v>23</v>
      </c>
      <c r="D11" s="31" t="s">
        <v>4</v>
      </c>
      <c r="E11" s="23">
        <f>F11+K11+L11+M11+N11</f>
        <v>275</v>
      </c>
      <c r="F11" s="104">
        <f>F22</f>
        <v>275</v>
      </c>
      <c r="G11" s="105"/>
      <c r="H11" s="105"/>
      <c r="I11" s="105"/>
      <c r="J11" s="106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184"/>
    </row>
    <row r="12" spans="1:15" ht="30.75" customHeight="1" x14ac:dyDescent="0.25">
      <c r="A12" s="175"/>
      <c r="B12" s="162"/>
      <c r="C12" s="31" t="s">
        <v>23</v>
      </c>
      <c r="D12" s="31" t="s">
        <v>3</v>
      </c>
      <c r="E12" s="23">
        <f>F12+K12+L12+M12+N12</f>
        <v>36612</v>
      </c>
      <c r="F12" s="104">
        <f>F16</f>
        <v>7322.4</v>
      </c>
      <c r="G12" s="105"/>
      <c r="H12" s="105"/>
      <c r="I12" s="105"/>
      <c r="J12" s="106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185"/>
    </row>
    <row r="13" spans="1:15" ht="24" customHeight="1" x14ac:dyDescent="0.25">
      <c r="A13" s="173" t="s">
        <v>11</v>
      </c>
      <c r="B13" s="171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07">
        <f>F14+F15+F16</f>
        <v>7322.4</v>
      </c>
      <c r="G13" s="105"/>
      <c r="H13" s="105"/>
      <c r="I13" s="105"/>
      <c r="J13" s="106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11" t="s">
        <v>14</v>
      </c>
    </row>
    <row r="14" spans="1:15" ht="25.5" customHeight="1" x14ac:dyDescent="0.25">
      <c r="A14" s="174"/>
      <c r="B14" s="171"/>
      <c r="C14" s="26" t="s">
        <v>23</v>
      </c>
      <c r="D14" s="26" t="s">
        <v>6</v>
      </c>
      <c r="E14" s="5">
        <f>F14+K14+M14+L14+N14</f>
        <v>0</v>
      </c>
      <c r="F14" s="107">
        <v>0</v>
      </c>
      <c r="G14" s="105"/>
      <c r="H14" s="105"/>
      <c r="I14" s="105"/>
      <c r="J14" s="106"/>
      <c r="K14" s="5">
        <v>0</v>
      </c>
      <c r="L14" s="5">
        <v>0</v>
      </c>
      <c r="M14" s="5">
        <v>0</v>
      </c>
      <c r="N14" s="5">
        <v>0</v>
      </c>
      <c r="O14" s="114"/>
    </row>
    <row r="15" spans="1:15" ht="28.5" customHeight="1" x14ac:dyDescent="0.25">
      <c r="A15" s="174"/>
      <c r="B15" s="171"/>
      <c r="C15" s="26" t="s">
        <v>23</v>
      </c>
      <c r="D15" s="26" t="s">
        <v>4</v>
      </c>
      <c r="E15" s="5">
        <f>F15+K15+L15+M15+N15</f>
        <v>0</v>
      </c>
      <c r="F15" s="107">
        <v>0</v>
      </c>
      <c r="G15" s="105"/>
      <c r="H15" s="105"/>
      <c r="I15" s="105"/>
      <c r="J15" s="106"/>
      <c r="K15" s="5">
        <v>0</v>
      </c>
      <c r="L15" s="5">
        <v>0</v>
      </c>
      <c r="M15" s="5">
        <v>0</v>
      </c>
      <c r="N15" s="5">
        <v>0</v>
      </c>
      <c r="O15" s="114"/>
    </row>
    <row r="16" spans="1:15" ht="28.5" customHeight="1" x14ac:dyDescent="0.25">
      <c r="A16" s="175"/>
      <c r="B16" s="172"/>
      <c r="C16" s="26" t="s">
        <v>23</v>
      </c>
      <c r="D16" s="26" t="s">
        <v>3</v>
      </c>
      <c r="E16" s="5">
        <f>F16+K16+L16+M16+N16</f>
        <v>36612</v>
      </c>
      <c r="F16" s="107">
        <v>7322.4</v>
      </c>
      <c r="G16" s="105"/>
      <c r="H16" s="105"/>
      <c r="I16" s="105"/>
      <c r="J16" s="106"/>
      <c r="K16" s="5">
        <v>7322.4</v>
      </c>
      <c r="L16" s="5">
        <v>7322.4</v>
      </c>
      <c r="M16" s="5">
        <v>7322.4</v>
      </c>
      <c r="N16" s="5">
        <v>7322.4</v>
      </c>
      <c r="O16" s="115"/>
    </row>
    <row r="17" spans="1:15" ht="30.75" customHeight="1" x14ac:dyDescent="0.25">
      <c r="A17" s="165"/>
      <c r="B17" s="87" t="s">
        <v>53</v>
      </c>
      <c r="C17" s="84" t="s">
        <v>52</v>
      </c>
      <c r="D17" s="90" t="s">
        <v>52</v>
      </c>
      <c r="E17" s="110" t="s">
        <v>49</v>
      </c>
      <c r="F17" s="110" t="s">
        <v>50</v>
      </c>
      <c r="G17" s="107" t="s">
        <v>51</v>
      </c>
      <c r="H17" s="105"/>
      <c r="I17" s="105"/>
      <c r="J17" s="106"/>
      <c r="K17" s="110" t="s">
        <v>16</v>
      </c>
      <c r="L17" s="110" t="s">
        <v>20</v>
      </c>
      <c r="M17" s="110" t="s">
        <v>21</v>
      </c>
      <c r="N17" s="110" t="s">
        <v>22</v>
      </c>
      <c r="O17" s="111" t="s">
        <v>52</v>
      </c>
    </row>
    <row r="18" spans="1:15" ht="18.75" customHeight="1" x14ac:dyDescent="0.25">
      <c r="A18" s="165"/>
      <c r="B18" s="88"/>
      <c r="C18" s="143"/>
      <c r="D18" s="143"/>
      <c r="E18" s="113"/>
      <c r="F18" s="113"/>
      <c r="G18" s="5" t="s">
        <v>45</v>
      </c>
      <c r="H18" s="5" t="s">
        <v>46</v>
      </c>
      <c r="I18" s="5" t="s">
        <v>47</v>
      </c>
      <c r="J18" s="5" t="s">
        <v>48</v>
      </c>
      <c r="K18" s="113"/>
      <c r="L18" s="113"/>
      <c r="M18" s="113"/>
      <c r="N18" s="113"/>
      <c r="O18" s="112"/>
    </row>
    <row r="19" spans="1:15" ht="13.5" customHeight="1" x14ac:dyDescent="0.25">
      <c r="A19" s="166"/>
      <c r="B19" s="89"/>
      <c r="C19" s="176"/>
      <c r="D19" s="176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13"/>
    </row>
    <row r="20" spans="1:15" ht="23.25" customHeight="1" x14ac:dyDescent="0.25">
      <c r="A20" s="167">
        <v>1.2</v>
      </c>
      <c r="B20" s="95" t="s">
        <v>114</v>
      </c>
      <c r="C20" s="37" t="s">
        <v>23</v>
      </c>
      <c r="D20" s="38" t="s">
        <v>5</v>
      </c>
      <c r="E20" s="39">
        <f>E21+E22+E23</f>
        <v>0</v>
      </c>
      <c r="F20" s="81">
        <f>F21+F22+F23</f>
        <v>275</v>
      </c>
      <c r="G20" s="82"/>
      <c r="H20" s="82"/>
      <c r="I20" s="82"/>
      <c r="J20" s="83"/>
      <c r="K20" s="39"/>
      <c r="L20" s="39"/>
      <c r="M20" s="39"/>
      <c r="N20" s="39"/>
      <c r="O20" s="84" t="s">
        <v>14</v>
      </c>
    </row>
    <row r="21" spans="1:15" ht="28.5" customHeight="1" x14ac:dyDescent="0.25">
      <c r="A21" s="85"/>
      <c r="B21" s="96"/>
      <c r="C21" s="37" t="s">
        <v>23</v>
      </c>
      <c r="D21" s="37" t="s">
        <v>6</v>
      </c>
      <c r="E21" s="39">
        <v>0</v>
      </c>
      <c r="F21" s="81">
        <v>0</v>
      </c>
      <c r="G21" s="82"/>
      <c r="H21" s="82"/>
      <c r="I21" s="82"/>
      <c r="J21" s="83"/>
      <c r="K21" s="39">
        <v>0</v>
      </c>
      <c r="L21" s="39">
        <v>0</v>
      </c>
      <c r="M21" s="39">
        <v>0</v>
      </c>
      <c r="N21" s="39">
        <v>0</v>
      </c>
      <c r="O21" s="85"/>
    </row>
    <row r="22" spans="1:15" ht="24.75" customHeight="1" x14ac:dyDescent="0.25">
      <c r="A22" s="85"/>
      <c r="B22" s="96"/>
      <c r="C22" s="37" t="s">
        <v>23</v>
      </c>
      <c r="D22" s="37" t="s">
        <v>4</v>
      </c>
      <c r="E22" s="39">
        <v>0</v>
      </c>
      <c r="F22" s="81">
        <f>211.2+63.8</f>
        <v>275</v>
      </c>
      <c r="G22" s="82"/>
      <c r="H22" s="82"/>
      <c r="I22" s="82"/>
      <c r="J22" s="83"/>
      <c r="K22" s="39">
        <v>0</v>
      </c>
      <c r="L22" s="39">
        <v>0</v>
      </c>
      <c r="M22" s="39">
        <v>0</v>
      </c>
      <c r="N22" s="39">
        <v>0</v>
      </c>
      <c r="O22" s="85"/>
    </row>
    <row r="23" spans="1:15" ht="29.25" customHeight="1" x14ac:dyDescent="0.25">
      <c r="A23" s="85"/>
      <c r="B23" s="97"/>
      <c r="C23" s="37" t="s">
        <v>23</v>
      </c>
      <c r="D23" s="37" t="s">
        <v>3</v>
      </c>
      <c r="E23" s="39">
        <v>0</v>
      </c>
      <c r="F23" s="81">
        <v>0</v>
      </c>
      <c r="G23" s="82"/>
      <c r="H23" s="82"/>
      <c r="I23" s="82"/>
      <c r="J23" s="83"/>
      <c r="K23" s="39">
        <v>0</v>
      </c>
      <c r="L23" s="39">
        <v>0</v>
      </c>
      <c r="M23" s="39">
        <v>0</v>
      </c>
      <c r="N23" s="39">
        <v>0</v>
      </c>
      <c r="O23" s="86"/>
    </row>
    <row r="24" spans="1:15" ht="36.75" customHeight="1" x14ac:dyDescent="0.25">
      <c r="A24" s="168"/>
      <c r="B24" s="98" t="s">
        <v>113</v>
      </c>
      <c r="C24" s="101" t="s">
        <v>52</v>
      </c>
      <c r="D24" s="101" t="s">
        <v>52</v>
      </c>
      <c r="E24" s="93" t="s">
        <v>49</v>
      </c>
      <c r="F24" s="93" t="s">
        <v>50</v>
      </c>
      <c r="G24" s="81" t="s">
        <v>51</v>
      </c>
      <c r="H24" s="108"/>
      <c r="I24" s="108"/>
      <c r="J24" s="109"/>
      <c r="K24" s="93" t="s">
        <v>16</v>
      </c>
      <c r="L24" s="93" t="s">
        <v>20</v>
      </c>
      <c r="M24" s="93" t="s">
        <v>21</v>
      </c>
      <c r="N24" s="93" t="s">
        <v>22</v>
      </c>
      <c r="O24" s="84" t="s">
        <v>52</v>
      </c>
    </row>
    <row r="25" spans="1:15" ht="23.25" customHeight="1" x14ac:dyDescent="0.25">
      <c r="A25" s="168"/>
      <c r="B25" s="99"/>
      <c r="C25" s="102"/>
      <c r="D25" s="102"/>
      <c r="E25" s="94"/>
      <c r="F25" s="94"/>
      <c r="G25" s="39" t="s">
        <v>45</v>
      </c>
      <c r="H25" s="39" t="s">
        <v>46</v>
      </c>
      <c r="I25" s="39" t="s">
        <v>47</v>
      </c>
      <c r="J25" s="39" t="s">
        <v>48</v>
      </c>
      <c r="K25" s="94"/>
      <c r="L25" s="94"/>
      <c r="M25" s="94"/>
      <c r="N25" s="94"/>
      <c r="O25" s="85"/>
    </row>
    <row r="26" spans="1:15" ht="25.5" customHeight="1" x14ac:dyDescent="0.25">
      <c r="A26" s="169"/>
      <c r="B26" s="100"/>
      <c r="C26" s="103"/>
      <c r="D26" s="103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86"/>
    </row>
    <row r="27" spans="1:15" ht="29.25" customHeight="1" x14ac:dyDescent="0.25">
      <c r="A27" s="207" t="s">
        <v>86</v>
      </c>
      <c r="B27" s="207"/>
      <c r="C27" s="207"/>
      <c r="D27" s="25" t="s">
        <v>5</v>
      </c>
      <c r="E27" s="23">
        <f t="shared" ref="E27:N27" si="3">E28+E29+E30</f>
        <v>36887</v>
      </c>
      <c r="F27" s="122">
        <f>F28+F29+F30</f>
        <v>7597.4</v>
      </c>
      <c r="G27" s="123"/>
      <c r="H27" s="123"/>
      <c r="I27" s="123"/>
      <c r="J27" s="123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64" t="s">
        <v>52</v>
      </c>
    </row>
    <row r="28" spans="1:15" ht="28.5" customHeight="1" x14ac:dyDescent="0.25">
      <c r="A28" s="207"/>
      <c r="B28" s="207"/>
      <c r="C28" s="207"/>
      <c r="D28" s="25" t="s">
        <v>6</v>
      </c>
      <c r="E28" s="23">
        <f>F28+K28+L28+M28+N28</f>
        <v>0</v>
      </c>
      <c r="F28" s="122">
        <f>F10</f>
        <v>0</v>
      </c>
      <c r="G28" s="123"/>
      <c r="H28" s="123"/>
      <c r="I28" s="123"/>
      <c r="J28" s="123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65"/>
    </row>
    <row r="29" spans="1:15" ht="29.25" customHeight="1" x14ac:dyDescent="0.25">
      <c r="A29" s="207"/>
      <c r="B29" s="207"/>
      <c r="C29" s="207"/>
      <c r="D29" s="25" t="s">
        <v>4</v>
      </c>
      <c r="E29" s="23">
        <f>F29+K29+L29+M29+N29</f>
        <v>275</v>
      </c>
      <c r="F29" s="122">
        <f>F11</f>
        <v>275</v>
      </c>
      <c r="G29" s="123"/>
      <c r="H29" s="123"/>
      <c r="I29" s="123"/>
      <c r="J29" s="123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65"/>
    </row>
    <row r="30" spans="1:15" ht="27.75" customHeight="1" x14ac:dyDescent="0.25">
      <c r="A30" s="232"/>
      <c r="B30" s="232"/>
      <c r="C30" s="232"/>
      <c r="D30" s="25" t="s">
        <v>3</v>
      </c>
      <c r="E30" s="23">
        <f>F30+K30+L30+M30+N30</f>
        <v>36612</v>
      </c>
      <c r="F30" s="122">
        <f>F12</f>
        <v>7322.4</v>
      </c>
      <c r="G30" s="123"/>
      <c r="H30" s="123"/>
      <c r="I30" s="123"/>
      <c r="J30" s="123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66"/>
    </row>
    <row r="31" spans="1:15" ht="35.25" customHeight="1" x14ac:dyDescent="0.25">
      <c r="A31" s="177" t="s">
        <v>87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</row>
    <row r="32" spans="1:15" ht="33.75" customHeight="1" x14ac:dyDescent="0.25">
      <c r="A32" s="177" t="s">
        <v>88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1:15" ht="22.5" customHeight="1" x14ac:dyDescent="0.25">
      <c r="A33" s="118" t="s">
        <v>12</v>
      </c>
      <c r="B33" s="186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22">
        <f>F34+F35+F36</f>
        <v>81809.168999999994</v>
      </c>
      <c r="G33" s="123"/>
      <c r="H33" s="123"/>
      <c r="I33" s="123"/>
      <c r="J33" s="123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158" t="s">
        <v>52</v>
      </c>
    </row>
    <row r="34" spans="1:15" ht="25.5" customHeight="1" x14ac:dyDescent="0.25">
      <c r="A34" s="118"/>
      <c r="B34" s="186"/>
      <c r="C34" s="25" t="s">
        <v>23</v>
      </c>
      <c r="D34" s="25" t="s">
        <v>6</v>
      </c>
      <c r="E34" s="23">
        <f>F34+K34+L34+M34+N34</f>
        <v>1224.45</v>
      </c>
      <c r="F34" s="122">
        <f>F38+F45</f>
        <v>409.04500000000002</v>
      </c>
      <c r="G34" s="123"/>
      <c r="H34" s="123"/>
      <c r="I34" s="123"/>
      <c r="J34" s="123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158"/>
    </row>
    <row r="35" spans="1:15" ht="30" customHeight="1" x14ac:dyDescent="0.25">
      <c r="A35" s="118"/>
      <c r="B35" s="186"/>
      <c r="C35" s="25" t="s">
        <v>23</v>
      </c>
      <c r="D35" s="25" t="s">
        <v>4</v>
      </c>
      <c r="E35" s="23">
        <f>F35+K35+L35+M35+N35</f>
        <v>4182.8099999999995</v>
      </c>
      <c r="F35" s="122">
        <f>F39+F46+F53</f>
        <v>3515.39</v>
      </c>
      <c r="G35" s="123"/>
      <c r="H35" s="123"/>
      <c r="I35" s="123"/>
      <c r="J35" s="123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158"/>
    </row>
    <row r="36" spans="1:15" ht="27" customHeight="1" x14ac:dyDescent="0.25">
      <c r="A36" s="118"/>
      <c r="B36" s="186"/>
      <c r="C36" s="25" t="s">
        <v>23</v>
      </c>
      <c r="D36" s="25" t="s">
        <v>3</v>
      </c>
      <c r="E36" s="23">
        <f>F36+K36+L36+M36+N36</f>
        <v>388666.76399999997</v>
      </c>
      <c r="F36" s="122">
        <f>F40+F47</f>
        <v>77884.733999999997</v>
      </c>
      <c r="G36" s="123"/>
      <c r="H36" s="123"/>
      <c r="I36" s="123"/>
      <c r="J36" s="123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158"/>
    </row>
    <row r="37" spans="1:15" ht="25.5" customHeight="1" x14ac:dyDescent="0.25">
      <c r="A37" s="173" t="s">
        <v>11</v>
      </c>
      <c r="B37" s="235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07">
        <f>F38+F39+F40</f>
        <v>77500</v>
      </c>
      <c r="G37" s="105"/>
      <c r="H37" s="105"/>
      <c r="I37" s="105"/>
      <c r="J37" s="106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11" t="s">
        <v>14</v>
      </c>
    </row>
    <row r="38" spans="1:15" ht="21.75" customHeight="1" x14ac:dyDescent="0.25">
      <c r="A38" s="174"/>
      <c r="B38" s="235"/>
      <c r="C38" s="26" t="s">
        <v>23</v>
      </c>
      <c r="D38" s="26" t="s">
        <v>6</v>
      </c>
      <c r="E38" s="5">
        <f>F38+K38+L38+M38+N38</f>
        <v>0</v>
      </c>
      <c r="F38" s="107">
        <v>0</v>
      </c>
      <c r="G38" s="105"/>
      <c r="H38" s="105"/>
      <c r="I38" s="105"/>
      <c r="J38" s="106"/>
      <c r="K38" s="5">
        <v>0</v>
      </c>
      <c r="L38" s="5">
        <v>0</v>
      </c>
      <c r="M38" s="5">
        <v>0</v>
      </c>
      <c r="N38" s="5">
        <v>0</v>
      </c>
      <c r="O38" s="114"/>
    </row>
    <row r="39" spans="1:15" ht="30" customHeight="1" x14ac:dyDescent="0.25">
      <c r="A39" s="174"/>
      <c r="B39" s="235"/>
      <c r="C39" s="26" t="s">
        <v>23</v>
      </c>
      <c r="D39" s="26" t="s">
        <v>4</v>
      </c>
      <c r="E39" s="5">
        <f>F39+K39+L39++M39+N39</f>
        <v>0</v>
      </c>
      <c r="F39" s="107">
        <v>0</v>
      </c>
      <c r="G39" s="105"/>
      <c r="H39" s="105"/>
      <c r="I39" s="105"/>
      <c r="J39" s="106"/>
      <c r="K39" s="5">
        <v>0</v>
      </c>
      <c r="L39" s="5">
        <v>0</v>
      </c>
      <c r="M39" s="5">
        <v>0</v>
      </c>
      <c r="N39" s="5">
        <v>0</v>
      </c>
      <c r="O39" s="114"/>
    </row>
    <row r="40" spans="1:15" ht="36" customHeight="1" x14ac:dyDescent="0.25">
      <c r="A40" s="174"/>
      <c r="B40" s="235"/>
      <c r="C40" s="26" t="s">
        <v>23</v>
      </c>
      <c r="D40" s="26" t="s">
        <v>3</v>
      </c>
      <c r="E40" s="5">
        <f>F40+K40+L40+M40+N40</f>
        <v>387500</v>
      </c>
      <c r="F40" s="107">
        <f>77500</f>
        <v>77500</v>
      </c>
      <c r="G40" s="105"/>
      <c r="H40" s="105"/>
      <c r="I40" s="105"/>
      <c r="J40" s="106"/>
      <c r="K40" s="5">
        <v>77500</v>
      </c>
      <c r="L40" s="5">
        <v>77500</v>
      </c>
      <c r="M40" s="5">
        <v>77500</v>
      </c>
      <c r="N40" s="5">
        <v>77500</v>
      </c>
      <c r="O40" s="115"/>
    </row>
    <row r="41" spans="1:15" ht="28.5" customHeight="1" x14ac:dyDescent="0.25">
      <c r="A41" s="112"/>
      <c r="B41" s="87" t="s">
        <v>53</v>
      </c>
      <c r="C41" s="90" t="s">
        <v>52</v>
      </c>
      <c r="D41" s="90" t="s">
        <v>52</v>
      </c>
      <c r="E41" s="110" t="s">
        <v>49</v>
      </c>
      <c r="F41" s="110" t="s">
        <v>50</v>
      </c>
      <c r="G41" s="107" t="s">
        <v>51</v>
      </c>
      <c r="H41" s="105"/>
      <c r="I41" s="105"/>
      <c r="J41" s="106"/>
      <c r="K41" s="110" t="s">
        <v>16</v>
      </c>
      <c r="L41" s="110" t="s">
        <v>20</v>
      </c>
      <c r="M41" s="110" t="s">
        <v>21</v>
      </c>
      <c r="N41" s="110" t="s">
        <v>22</v>
      </c>
      <c r="O41" s="111" t="s">
        <v>52</v>
      </c>
    </row>
    <row r="42" spans="1:15" ht="24" customHeight="1" x14ac:dyDescent="0.25">
      <c r="A42" s="112"/>
      <c r="B42" s="88"/>
      <c r="C42" s="112"/>
      <c r="D42" s="112"/>
      <c r="E42" s="113"/>
      <c r="F42" s="113"/>
      <c r="G42" s="5" t="s">
        <v>45</v>
      </c>
      <c r="H42" s="5" t="s">
        <v>46</v>
      </c>
      <c r="I42" s="5" t="s">
        <v>47</v>
      </c>
      <c r="J42" s="5" t="s">
        <v>48</v>
      </c>
      <c r="K42" s="113"/>
      <c r="L42" s="113"/>
      <c r="M42" s="113"/>
      <c r="N42" s="113"/>
      <c r="O42" s="112"/>
    </row>
    <row r="43" spans="1:15" ht="22.5" customHeight="1" x14ac:dyDescent="0.25">
      <c r="A43" s="113"/>
      <c r="B43" s="89"/>
      <c r="C43" s="113"/>
      <c r="D43" s="113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13"/>
    </row>
    <row r="44" spans="1:15" ht="21" customHeight="1" x14ac:dyDescent="0.25">
      <c r="A44" s="173" t="s">
        <v>82</v>
      </c>
      <c r="B44" s="161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07">
        <f>F45+F46+F47</f>
        <v>1115.1689999999999</v>
      </c>
      <c r="G44" s="105"/>
      <c r="H44" s="105"/>
      <c r="I44" s="105"/>
      <c r="J44" s="106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11" t="s">
        <v>14</v>
      </c>
    </row>
    <row r="45" spans="1:15" ht="24.75" customHeight="1" x14ac:dyDescent="0.25">
      <c r="A45" s="174"/>
      <c r="B45" s="162"/>
      <c r="C45" s="26" t="s">
        <v>23</v>
      </c>
      <c r="D45" s="26" t="s">
        <v>6</v>
      </c>
      <c r="E45" s="5">
        <f>F45+K45+L45+M45+N45</f>
        <v>1224.45</v>
      </c>
      <c r="F45" s="107">
        <v>409.04500000000002</v>
      </c>
      <c r="G45" s="105"/>
      <c r="H45" s="105"/>
      <c r="I45" s="105"/>
      <c r="J45" s="106"/>
      <c r="K45" s="5">
        <v>411.01100000000002</v>
      </c>
      <c r="L45" s="5">
        <v>404.39400000000001</v>
      </c>
      <c r="M45" s="5">
        <v>0</v>
      </c>
      <c r="N45" s="5">
        <v>0</v>
      </c>
      <c r="O45" s="114"/>
    </row>
    <row r="46" spans="1:15" ht="29.25" customHeight="1" x14ac:dyDescent="0.25">
      <c r="A46" s="174"/>
      <c r="B46" s="162"/>
      <c r="C46" s="26" t="s">
        <v>23</v>
      </c>
      <c r="D46" s="26" t="s">
        <v>4</v>
      </c>
      <c r="E46" s="5">
        <f>F46+K46+L46+M46+N46</f>
        <v>988.81</v>
      </c>
      <c r="F46" s="107">
        <v>321.39</v>
      </c>
      <c r="G46" s="105"/>
      <c r="H46" s="105"/>
      <c r="I46" s="105"/>
      <c r="J46" s="106"/>
      <c r="K46" s="5">
        <v>322.93700000000001</v>
      </c>
      <c r="L46" s="5">
        <v>344.483</v>
      </c>
      <c r="M46" s="5">
        <v>0</v>
      </c>
      <c r="N46" s="5">
        <v>0</v>
      </c>
      <c r="O46" s="114"/>
    </row>
    <row r="47" spans="1:15" ht="29.25" customHeight="1" x14ac:dyDescent="0.25">
      <c r="A47" s="174"/>
      <c r="B47" s="163"/>
      <c r="C47" s="26" t="s">
        <v>23</v>
      </c>
      <c r="D47" s="26" t="s">
        <v>3</v>
      </c>
      <c r="E47" s="5">
        <f>F47+K47+L47+M47+N47</f>
        <v>1165.7640000000001</v>
      </c>
      <c r="F47" s="107">
        <v>384.73399999999998</v>
      </c>
      <c r="G47" s="105"/>
      <c r="H47" s="105"/>
      <c r="I47" s="105"/>
      <c r="J47" s="106"/>
      <c r="K47" s="5">
        <v>386.58300000000003</v>
      </c>
      <c r="L47" s="5">
        <v>394.447</v>
      </c>
      <c r="M47" s="5">
        <v>0</v>
      </c>
      <c r="N47" s="5">
        <v>0</v>
      </c>
      <c r="O47" s="115"/>
    </row>
    <row r="48" spans="1:15" ht="30" customHeight="1" x14ac:dyDescent="0.25">
      <c r="A48" s="112"/>
      <c r="B48" s="161" t="s">
        <v>56</v>
      </c>
      <c r="C48" s="90" t="s">
        <v>52</v>
      </c>
      <c r="D48" s="90" t="s">
        <v>52</v>
      </c>
      <c r="E48" s="110" t="s">
        <v>49</v>
      </c>
      <c r="F48" s="110" t="s">
        <v>50</v>
      </c>
      <c r="G48" s="107" t="s">
        <v>51</v>
      </c>
      <c r="H48" s="105"/>
      <c r="I48" s="105"/>
      <c r="J48" s="106"/>
      <c r="K48" s="110" t="s">
        <v>16</v>
      </c>
      <c r="L48" s="110" t="s">
        <v>20</v>
      </c>
      <c r="M48" s="110" t="s">
        <v>21</v>
      </c>
      <c r="N48" s="110" t="s">
        <v>22</v>
      </c>
      <c r="O48" s="111" t="s">
        <v>52</v>
      </c>
    </row>
    <row r="49" spans="1:15" ht="17.25" customHeight="1" x14ac:dyDescent="0.25">
      <c r="A49" s="112"/>
      <c r="B49" s="162"/>
      <c r="C49" s="112"/>
      <c r="D49" s="112"/>
      <c r="E49" s="113"/>
      <c r="F49" s="113"/>
      <c r="G49" s="5" t="s">
        <v>45</v>
      </c>
      <c r="H49" s="5" t="s">
        <v>46</v>
      </c>
      <c r="I49" s="5" t="s">
        <v>47</v>
      </c>
      <c r="J49" s="5" t="s">
        <v>48</v>
      </c>
      <c r="K49" s="113"/>
      <c r="L49" s="113"/>
      <c r="M49" s="113"/>
      <c r="N49" s="113"/>
      <c r="O49" s="112"/>
    </row>
    <row r="50" spans="1:15" ht="19.5" customHeight="1" x14ac:dyDescent="0.25">
      <c r="A50" s="113"/>
      <c r="B50" s="163"/>
      <c r="C50" s="113"/>
      <c r="D50" s="113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13"/>
    </row>
    <row r="51" spans="1:15" ht="19.5" customHeight="1" x14ac:dyDescent="0.25">
      <c r="A51" s="167"/>
      <c r="B51" s="95" t="s">
        <v>114</v>
      </c>
      <c r="C51" s="37" t="s">
        <v>23</v>
      </c>
      <c r="D51" s="38" t="s">
        <v>5</v>
      </c>
      <c r="E51" s="39">
        <f>E52+E53+E54</f>
        <v>0</v>
      </c>
      <c r="F51" s="81">
        <f>F52+F53+F54</f>
        <v>3194</v>
      </c>
      <c r="G51" s="82"/>
      <c r="H51" s="82"/>
      <c r="I51" s="82"/>
      <c r="J51" s="83"/>
      <c r="K51" s="39"/>
      <c r="L51" s="39"/>
      <c r="M51" s="39"/>
      <c r="N51" s="39"/>
      <c r="O51" s="84" t="s">
        <v>14</v>
      </c>
    </row>
    <row r="52" spans="1:15" ht="19.5" customHeight="1" x14ac:dyDescent="0.25">
      <c r="A52" s="85"/>
      <c r="B52" s="96"/>
      <c r="C52" s="37" t="s">
        <v>23</v>
      </c>
      <c r="D52" s="37" t="s">
        <v>6</v>
      </c>
      <c r="E52" s="39">
        <v>0</v>
      </c>
      <c r="F52" s="81">
        <v>0</v>
      </c>
      <c r="G52" s="82"/>
      <c r="H52" s="82"/>
      <c r="I52" s="82"/>
      <c r="J52" s="83"/>
      <c r="K52" s="39">
        <v>0</v>
      </c>
      <c r="L52" s="39">
        <v>0</v>
      </c>
      <c r="M52" s="39">
        <v>0</v>
      </c>
      <c r="N52" s="39">
        <v>0</v>
      </c>
      <c r="O52" s="85"/>
    </row>
    <row r="53" spans="1:15" ht="19.5" customHeight="1" x14ac:dyDescent="0.25">
      <c r="A53" s="85"/>
      <c r="B53" s="96"/>
      <c r="C53" s="37" t="s">
        <v>23</v>
      </c>
      <c r="D53" s="37" t="s">
        <v>4</v>
      </c>
      <c r="E53" s="39">
        <v>0</v>
      </c>
      <c r="F53" s="81">
        <f>2453.15+740.85</f>
        <v>3194</v>
      </c>
      <c r="G53" s="82"/>
      <c r="H53" s="82"/>
      <c r="I53" s="82"/>
      <c r="J53" s="83"/>
      <c r="K53" s="39">
        <v>0</v>
      </c>
      <c r="L53" s="39">
        <v>0</v>
      </c>
      <c r="M53" s="39">
        <v>0</v>
      </c>
      <c r="N53" s="39">
        <v>0</v>
      </c>
      <c r="O53" s="85"/>
    </row>
    <row r="54" spans="1:15" ht="29.25" customHeight="1" x14ac:dyDescent="0.25">
      <c r="A54" s="85"/>
      <c r="B54" s="97"/>
      <c r="C54" s="37" t="s">
        <v>23</v>
      </c>
      <c r="D54" s="37" t="s">
        <v>3</v>
      </c>
      <c r="E54" s="39">
        <v>0</v>
      </c>
      <c r="F54" s="81">
        <v>0</v>
      </c>
      <c r="G54" s="82"/>
      <c r="H54" s="82"/>
      <c r="I54" s="82"/>
      <c r="J54" s="83"/>
      <c r="K54" s="39">
        <v>0</v>
      </c>
      <c r="L54" s="39">
        <v>0</v>
      </c>
      <c r="M54" s="39">
        <v>0</v>
      </c>
      <c r="N54" s="39">
        <v>0</v>
      </c>
      <c r="O54" s="86"/>
    </row>
    <row r="55" spans="1:15" ht="19.5" customHeight="1" x14ac:dyDescent="0.25">
      <c r="A55" s="85"/>
      <c r="B55" s="98" t="s">
        <v>113</v>
      </c>
      <c r="C55" s="101" t="s">
        <v>52</v>
      </c>
      <c r="D55" s="101" t="s">
        <v>52</v>
      </c>
      <c r="E55" s="93" t="s">
        <v>49</v>
      </c>
      <c r="F55" s="93" t="s">
        <v>50</v>
      </c>
      <c r="G55" s="81" t="s">
        <v>51</v>
      </c>
      <c r="H55" s="108"/>
      <c r="I55" s="108"/>
      <c r="J55" s="109"/>
      <c r="K55" s="93" t="s">
        <v>16</v>
      </c>
      <c r="L55" s="93" t="s">
        <v>20</v>
      </c>
      <c r="M55" s="93" t="s">
        <v>21</v>
      </c>
      <c r="N55" s="93" t="s">
        <v>22</v>
      </c>
      <c r="O55" s="84" t="s">
        <v>52</v>
      </c>
    </row>
    <row r="56" spans="1:15" ht="33" customHeight="1" x14ac:dyDescent="0.25">
      <c r="A56" s="85"/>
      <c r="B56" s="99"/>
      <c r="C56" s="102"/>
      <c r="D56" s="102"/>
      <c r="E56" s="94"/>
      <c r="F56" s="94"/>
      <c r="G56" s="39" t="s">
        <v>45</v>
      </c>
      <c r="H56" s="39" t="s">
        <v>46</v>
      </c>
      <c r="I56" s="39" t="s">
        <v>47</v>
      </c>
      <c r="J56" s="39" t="s">
        <v>48</v>
      </c>
      <c r="K56" s="94"/>
      <c r="L56" s="94"/>
      <c r="M56" s="94"/>
      <c r="N56" s="94"/>
      <c r="O56" s="85"/>
    </row>
    <row r="57" spans="1:15" ht="28.5" customHeight="1" x14ac:dyDescent="0.25">
      <c r="A57" s="86"/>
      <c r="B57" s="100"/>
      <c r="C57" s="103"/>
      <c r="D57" s="103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86"/>
    </row>
    <row r="58" spans="1:15" ht="27.75" customHeight="1" x14ac:dyDescent="0.25">
      <c r="A58" s="257">
        <v>2</v>
      </c>
      <c r="B58" s="181" t="s">
        <v>115</v>
      </c>
      <c r="C58" s="43" t="s">
        <v>23</v>
      </c>
      <c r="D58" s="45" t="s">
        <v>5</v>
      </c>
      <c r="E58" s="41">
        <f>F58+K58+L58+M58+N58</f>
        <v>660</v>
      </c>
      <c r="F58" s="104">
        <f>F59+F60+F61</f>
        <v>660</v>
      </c>
      <c r="G58" s="262"/>
      <c r="H58" s="262"/>
      <c r="I58" s="262"/>
      <c r="J58" s="263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264" t="s">
        <v>52</v>
      </c>
    </row>
    <row r="59" spans="1:15" ht="24.75" customHeight="1" x14ac:dyDescent="0.25">
      <c r="A59" s="258"/>
      <c r="B59" s="260"/>
      <c r="C59" s="43" t="s">
        <v>23</v>
      </c>
      <c r="D59" s="43" t="s">
        <v>6</v>
      </c>
      <c r="E59" s="41">
        <f>F59+K59+L59+M59+N59</f>
        <v>0</v>
      </c>
      <c r="F59" s="104" t="str">
        <f>F63</f>
        <v>0</v>
      </c>
      <c r="G59" s="262"/>
      <c r="H59" s="262"/>
      <c r="I59" s="262"/>
      <c r="J59" s="263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85"/>
    </row>
    <row r="60" spans="1:15" ht="24.75" customHeight="1" x14ac:dyDescent="0.25">
      <c r="A60" s="258"/>
      <c r="B60" s="260"/>
      <c r="C60" s="43" t="s">
        <v>23</v>
      </c>
      <c r="D60" s="43" t="s">
        <v>4</v>
      </c>
      <c r="E60" s="41">
        <f>F60+K60+L60+M60+N60</f>
        <v>0</v>
      </c>
      <c r="F60" s="104" t="str">
        <f>F64</f>
        <v>0</v>
      </c>
      <c r="G60" s="262"/>
      <c r="H60" s="262"/>
      <c r="I60" s="262"/>
      <c r="J60" s="263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85"/>
    </row>
    <row r="61" spans="1:15" ht="28.5" customHeight="1" x14ac:dyDescent="0.25">
      <c r="A61" s="259"/>
      <c r="B61" s="261"/>
      <c r="C61" s="45" t="s">
        <v>23</v>
      </c>
      <c r="D61" s="45" t="s">
        <v>3</v>
      </c>
      <c r="E61" s="49">
        <f>F61+K61+L61+M61+N61</f>
        <v>660</v>
      </c>
      <c r="F61" s="265">
        <f>F65</f>
        <v>660</v>
      </c>
      <c r="G61" s="266"/>
      <c r="H61" s="266"/>
      <c r="I61" s="266"/>
      <c r="J61" s="267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86"/>
    </row>
    <row r="62" spans="1:15" ht="22.5" customHeight="1" x14ac:dyDescent="0.25">
      <c r="A62" s="272">
        <v>2.1</v>
      </c>
      <c r="B62" s="273" t="s">
        <v>116</v>
      </c>
      <c r="C62" s="42" t="s">
        <v>23</v>
      </c>
      <c r="D62" s="46" t="s">
        <v>5</v>
      </c>
      <c r="E62" s="50">
        <f>E63+E64+E65</f>
        <v>660</v>
      </c>
      <c r="F62" s="276">
        <f>F63+F64+F65</f>
        <v>660</v>
      </c>
      <c r="G62" s="266"/>
      <c r="H62" s="266"/>
      <c r="I62" s="266"/>
      <c r="J62" s="267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277" t="s">
        <v>14</v>
      </c>
    </row>
    <row r="63" spans="1:15" ht="28.5" customHeight="1" x14ac:dyDescent="0.25">
      <c r="A63" s="85"/>
      <c r="B63" s="274"/>
      <c r="C63" s="42" t="s">
        <v>23</v>
      </c>
      <c r="D63" s="42" t="s">
        <v>6</v>
      </c>
      <c r="E63" s="50">
        <f>F63+L63+K63+M63+N63</f>
        <v>0</v>
      </c>
      <c r="F63" s="276" t="s">
        <v>117</v>
      </c>
      <c r="G63" s="266"/>
      <c r="H63" s="266"/>
      <c r="I63" s="266"/>
      <c r="J63" s="267"/>
      <c r="K63" s="51">
        <v>0</v>
      </c>
      <c r="L63" s="51">
        <v>0</v>
      </c>
      <c r="M63" s="51">
        <v>0</v>
      </c>
      <c r="N63" s="51">
        <v>0</v>
      </c>
      <c r="O63" s="278"/>
    </row>
    <row r="64" spans="1:15" ht="28.5" customHeight="1" x14ac:dyDescent="0.25">
      <c r="A64" s="85"/>
      <c r="B64" s="274"/>
      <c r="C64" s="42" t="s">
        <v>23</v>
      </c>
      <c r="D64" s="42" t="s">
        <v>4</v>
      </c>
      <c r="E64" s="50">
        <f>F64+L64+K64+M64+N64</f>
        <v>0</v>
      </c>
      <c r="F64" s="276" t="s">
        <v>117</v>
      </c>
      <c r="G64" s="266"/>
      <c r="H64" s="266"/>
      <c r="I64" s="266"/>
      <c r="J64" s="267"/>
      <c r="K64" s="51">
        <v>0</v>
      </c>
      <c r="L64" s="51">
        <v>0</v>
      </c>
      <c r="M64" s="51">
        <v>0</v>
      </c>
      <c r="N64" s="51">
        <v>0</v>
      </c>
      <c r="O64" s="278"/>
    </row>
    <row r="65" spans="1:15" ht="28.5" customHeight="1" x14ac:dyDescent="0.25">
      <c r="A65" s="85"/>
      <c r="B65" s="275"/>
      <c r="C65" s="46" t="s">
        <v>23</v>
      </c>
      <c r="D65" s="46" t="s">
        <v>3</v>
      </c>
      <c r="E65" s="50">
        <f>F65++K65+L65+M65+N65</f>
        <v>660</v>
      </c>
      <c r="F65" s="276">
        <v>660</v>
      </c>
      <c r="G65" s="280"/>
      <c r="H65" s="280"/>
      <c r="I65" s="280"/>
      <c r="J65" s="281"/>
      <c r="K65" s="51">
        <v>0</v>
      </c>
      <c r="L65" s="51">
        <v>0</v>
      </c>
      <c r="M65" s="51">
        <v>0</v>
      </c>
      <c r="N65" s="51">
        <v>0</v>
      </c>
      <c r="O65" s="279"/>
    </row>
    <row r="66" spans="1:15" ht="19.5" customHeight="1" x14ac:dyDescent="0.25">
      <c r="A66" s="85"/>
      <c r="B66" s="161" t="s">
        <v>118</v>
      </c>
      <c r="C66" s="272" t="s">
        <v>52</v>
      </c>
      <c r="D66" s="264" t="s">
        <v>52</v>
      </c>
      <c r="E66" s="110" t="s">
        <v>49</v>
      </c>
      <c r="F66" s="110" t="s">
        <v>50</v>
      </c>
      <c r="G66" s="107" t="s">
        <v>51</v>
      </c>
      <c r="H66" s="254"/>
      <c r="I66" s="254"/>
      <c r="J66" s="255"/>
      <c r="K66" s="110" t="s">
        <v>16</v>
      </c>
      <c r="L66" s="110" t="s">
        <v>20</v>
      </c>
      <c r="M66" s="110" t="s">
        <v>21</v>
      </c>
      <c r="N66" s="110" t="s">
        <v>22</v>
      </c>
      <c r="O66" s="85" t="s">
        <v>52</v>
      </c>
    </row>
    <row r="67" spans="1:15" ht="22.5" customHeight="1" x14ac:dyDescent="0.25">
      <c r="A67" s="85"/>
      <c r="B67" s="282"/>
      <c r="C67" s="85"/>
      <c r="D67" s="85"/>
      <c r="E67" s="86"/>
      <c r="F67" s="86"/>
      <c r="G67" s="5" t="s">
        <v>45</v>
      </c>
      <c r="H67" s="5" t="s">
        <v>46</v>
      </c>
      <c r="I67" s="5" t="s">
        <v>47</v>
      </c>
      <c r="J67" s="5" t="s">
        <v>48</v>
      </c>
      <c r="K67" s="86"/>
      <c r="L67" s="86"/>
      <c r="M67" s="86"/>
      <c r="N67" s="86"/>
      <c r="O67" s="85"/>
    </row>
    <row r="68" spans="1:15" ht="19.5" customHeight="1" x14ac:dyDescent="0.25">
      <c r="A68" s="86"/>
      <c r="B68" s="283"/>
      <c r="C68" s="86"/>
      <c r="D68" s="86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86"/>
    </row>
    <row r="69" spans="1:15" s="7" customFormat="1" ht="25.5" customHeight="1" x14ac:dyDescent="0.25">
      <c r="A69" s="207" t="s">
        <v>89</v>
      </c>
      <c r="B69" s="207"/>
      <c r="C69" s="207"/>
      <c r="D69" s="25" t="s">
        <v>5</v>
      </c>
      <c r="E69" s="23">
        <f>F69+K69+L69+M69+N69</f>
        <v>394733.02399999998</v>
      </c>
      <c r="F69" s="122">
        <f>F70+F71+F72</f>
        <v>82469.168999999994</v>
      </c>
      <c r="G69" s="123"/>
      <c r="H69" s="123"/>
      <c r="I69" s="123"/>
      <c r="J69" s="123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64" t="s">
        <v>52</v>
      </c>
    </row>
    <row r="70" spans="1:15" s="7" customFormat="1" ht="27.75" customHeight="1" x14ac:dyDescent="0.25">
      <c r="A70" s="207"/>
      <c r="B70" s="207"/>
      <c r="C70" s="207"/>
      <c r="D70" s="25" t="s">
        <v>6</v>
      </c>
      <c r="E70" s="23">
        <f>F70+K70+L70+M70+N70</f>
        <v>1224.45</v>
      </c>
      <c r="F70" s="122">
        <f>F34</f>
        <v>409.04500000000002</v>
      </c>
      <c r="G70" s="123"/>
      <c r="H70" s="123"/>
      <c r="I70" s="123"/>
      <c r="J70" s="123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65"/>
    </row>
    <row r="71" spans="1:15" ht="33.75" customHeight="1" x14ac:dyDescent="0.25">
      <c r="A71" s="207"/>
      <c r="B71" s="207"/>
      <c r="C71" s="207"/>
      <c r="D71" s="25" t="s">
        <v>4</v>
      </c>
      <c r="E71" s="23">
        <f>F71+K71+L71+M71+N71</f>
        <v>4182.8099999999995</v>
      </c>
      <c r="F71" s="122">
        <f>F35</f>
        <v>3515.39</v>
      </c>
      <c r="G71" s="123"/>
      <c r="H71" s="123"/>
      <c r="I71" s="123"/>
      <c r="J71" s="123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65"/>
    </row>
    <row r="72" spans="1:15" ht="34.5" customHeight="1" x14ac:dyDescent="0.25">
      <c r="A72" s="232"/>
      <c r="B72" s="232"/>
      <c r="C72" s="232"/>
      <c r="D72" s="25" t="s">
        <v>3</v>
      </c>
      <c r="E72" s="23">
        <f>F72+K72+L72+M72+N72</f>
        <v>389325.76399999997</v>
      </c>
      <c r="F72" s="122">
        <f>F36+F61</f>
        <v>78544.733999999997</v>
      </c>
      <c r="G72" s="123"/>
      <c r="H72" s="123"/>
      <c r="I72" s="123"/>
      <c r="J72" s="123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66"/>
    </row>
    <row r="73" spans="1:15" ht="52.5" customHeight="1" x14ac:dyDescent="0.25">
      <c r="A73" s="177" t="s">
        <v>90</v>
      </c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</row>
    <row r="74" spans="1:15" ht="40.5" customHeight="1" x14ac:dyDescent="0.25">
      <c r="A74" s="132" t="s">
        <v>91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</row>
    <row r="75" spans="1:15" ht="24.75" customHeight="1" x14ac:dyDescent="0.25">
      <c r="A75" s="118" t="s">
        <v>12</v>
      </c>
      <c r="B75" s="186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22">
        <f>F76+F77+F78</f>
        <v>312901.99199999997</v>
      </c>
      <c r="G75" s="123"/>
      <c r="H75" s="123"/>
      <c r="I75" s="123"/>
      <c r="J75" s="123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116" t="s">
        <v>52</v>
      </c>
    </row>
    <row r="76" spans="1:15" ht="26.25" customHeight="1" x14ac:dyDescent="0.25">
      <c r="A76" s="118"/>
      <c r="B76" s="186"/>
      <c r="C76" s="25" t="s">
        <v>23</v>
      </c>
      <c r="D76" s="25" t="s">
        <v>6</v>
      </c>
      <c r="E76" s="23">
        <f>F76+K76+L76+M76+N76</f>
        <v>0</v>
      </c>
      <c r="F76" s="122">
        <f>F80</f>
        <v>0</v>
      </c>
      <c r="G76" s="123"/>
      <c r="H76" s="123"/>
      <c r="I76" s="123"/>
      <c r="J76" s="123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116"/>
    </row>
    <row r="77" spans="1:15" ht="35.25" customHeight="1" x14ac:dyDescent="0.25">
      <c r="A77" s="118"/>
      <c r="B77" s="186"/>
      <c r="C77" s="25" t="s">
        <v>23</v>
      </c>
      <c r="D77" s="25" t="s">
        <v>4</v>
      </c>
      <c r="E77" s="23">
        <f>F77+K77+L77+M77+N77</f>
        <v>0</v>
      </c>
      <c r="F77" s="122">
        <f>F81</f>
        <v>0</v>
      </c>
      <c r="G77" s="123"/>
      <c r="H77" s="123"/>
      <c r="I77" s="123"/>
      <c r="J77" s="123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116"/>
    </row>
    <row r="78" spans="1:15" ht="34.5" customHeight="1" x14ac:dyDescent="0.25">
      <c r="A78" s="118"/>
      <c r="B78" s="186"/>
      <c r="C78" s="25" t="s">
        <v>23</v>
      </c>
      <c r="D78" s="25" t="s">
        <v>3</v>
      </c>
      <c r="E78" s="23">
        <f>F78+K78+L78+M78+N78</f>
        <v>1531701.9920000001</v>
      </c>
      <c r="F78" s="122">
        <f>F82+F89</f>
        <v>312901.99199999997</v>
      </c>
      <c r="G78" s="123"/>
      <c r="H78" s="123"/>
      <c r="I78" s="123"/>
      <c r="J78" s="123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116"/>
    </row>
    <row r="79" spans="1:15" ht="25.5" customHeight="1" x14ac:dyDescent="0.25">
      <c r="A79" s="173" t="s">
        <v>11</v>
      </c>
      <c r="B79" s="161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07">
        <f>F80+F81+F82</f>
        <v>294700</v>
      </c>
      <c r="G79" s="105"/>
      <c r="H79" s="105"/>
      <c r="I79" s="105"/>
      <c r="J79" s="106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11" t="s">
        <v>14</v>
      </c>
    </row>
    <row r="80" spans="1:15" ht="31.5" customHeight="1" x14ac:dyDescent="0.25">
      <c r="A80" s="174"/>
      <c r="B80" s="162"/>
      <c r="C80" s="26" t="s">
        <v>23</v>
      </c>
      <c r="D80" s="26" t="s">
        <v>6</v>
      </c>
      <c r="E80" s="5">
        <f>F80+K80+L80+M80+N80</f>
        <v>0</v>
      </c>
      <c r="F80" s="107">
        <v>0</v>
      </c>
      <c r="G80" s="105"/>
      <c r="H80" s="105"/>
      <c r="I80" s="105"/>
      <c r="J80" s="106"/>
      <c r="K80" s="5">
        <v>0</v>
      </c>
      <c r="L80" s="5">
        <v>0</v>
      </c>
      <c r="M80" s="5">
        <v>0</v>
      </c>
      <c r="N80" s="5">
        <v>0</v>
      </c>
      <c r="O80" s="114"/>
    </row>
    <row r="81" spans="1:15" ht="30.75" customHeight="1" x14ac:dyDescent="0.25">
      <c r="A81" s="174"/>
      <c r="B81" s="162"/>
      <c r="C81" s="26" t="s">
        <v>23</v>
      </c>
      <c r="D81" s="26" t="s">
        <v>4</v>
      </c>
      <c r="E81" s="5">
        <f>F81+K81+L81+M81+N81</f>
        <v>0</v>
      </c>
      <c r="F81" s="107">
        <v>0</v>
      </c>
      <c r="G81" s="105"/>
      <c r="H81" s="105"/>
      <c r="I81" s="105"/>
      <c r="J81" s="106"/>
      <c r="K81" s="5">
        <v>0</v>
      </c>
      <c r="L81" s="5">
        <v>0</v>
      </c>
      <c r="M81" s="5">
        <v>0</v>
      </c>
      <c r="N81" s="5">
        <v>0</v>
      </c>
      <c r="O81" s="114"/>
    </row>
    <row r="82" spans="1:15" ht="42" customHeight="1" x14ac:dyDescent="0.25">
      <c r="A82" s="174"/>
      <c r="B82" s="203"/>
      <c r="C82" s="26" t="s">
        <v>23</v>
      </c>
      <c r="D82" s="26" t="s">
        <v>3</v>
      </c>
      <c r="E82" s="5">
        <f>F82+K82+L82+M82+N82</f>
        <v>1473500</v>
      </c>
      <c r="F82" s="107">
        <v>294700</v>
      </c>
      <c r="G82" s="105"/>
      <c r="H82" s="105"/>
      <c r="I82" s="105"/>
      <c r="J82" s="106"/>
      <c r="K82" s="5">
        <v>294700</v>
      </c>
      <c r="L82" s="5">
        <v>294700</v>
      </c>
      <c r="M82" s="5">
        <v>294700</v>
      </c>
      <c r="N82" s="5">
        <v>294700</v>
      </c>
      <c r="O82" s="115"/>
    </row>
    <row r="83" spans="1:15" ht="27" customHeight="1" x14ac:dyDescent="0.25">
      <c r="A83" s="112"/>
      <c r="B83" s="87" t="s">
        <v>53</v>
      </c>
      <c r="C83" s="90" t="s">
        <v>52</v>
      </c>
      <c r="D83" s="90" t="s">
        <v>52</v>
      </c>
      <c r="E83" s="110" t="s">
        <v>49</v>
      </c>
      <c r="F83" s="110" t="s">
        <v>50</v>
      </c>
      <c r="G83" s="107" t="s">
        <v>51</v>
      </c>
      <c r="H83" s="105"/>
      <c r="I83" s="105"/>
      <c r="J83" s="106"/>
      <c r="K83" s="110" t="s">
        <v>16</v>
      </c>
      <c r="L83" s="110" t="s">
        <v>20</v>
      </c>
      <c r="M83" s="110" t="s">
        <v>21</v>
      </c>
      <c r="N83" s="110" t="s">
        <v>22</v>
      </c>
      <c r="O83" s="111" t="s">
        <v>52</v>
      </c>
    </row>
    <row r="84" spans="1:15" ht="17.25" customHeight="1" x14ac:dyDescent="0.25">
      <c r="A84" s="112"/>
      <c r="B84" s="88"/>
      <c r="C84" s="112"/>
      <c r="D84" s="112"/>
      <c r="E84" s="113"/>
      <c r="F84" s="113"/>
      <c r="G84" s="5" t="s">
        <v>45</v>
      </c>
      <c r="H84" s="5" t="s">
        <v>46</v>
      </c>
      <c r="I84" s="5" t="s">
        <v>47</v>
      </c>
      <c r="J84" s="5" t="s">
        <v>48</v>
      </c>
      <c r="K84" s="113"/>
      <c r="L84" s="113"/>
      <c r="M84" s="113"/>
      <c r="N84" s="113"/>
      <c r="O84" s="112"/>
    </row>
    <row r="85" spans="1:15" ht="24.75" customHeight="1" x14ac:dyDescent="0.25">
      <c r="A85" s="113"/>
      <c r="B85" s="89"/>
      <c r="C85" s="113"/>
      <c r="D85" s="113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13"/>
    </row>
    <row r="86" spans="1:15" ht="20.25" customHeight="1" x14ac:dyDescent="0.25">
      <c r="A86" s="173" t="s">
        <v>82</v>
      </c>
      <c r="B86" s="161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07">
        <f>F87+F88+F89</f>
        <v>18201.991999999998</v>
      </c>
      <c r="G86" s="105"/>
      <c r="H86" s="105"/>
      <c r="I86" s="105"/>
      <c r="J86" s="106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11" t="s">
        <v>14</v>
      </c>
    </row>
    <row r="87" spans="1:15" ht="27" customHeight="1" x14ac:dyDescent="0.25">
      <c r="A87" s="174"/>
      <c r="B87" s="162"/>
      <c r="C87" s="26" t="s">
        <v>23</v>
      </c>
      <c r="D87" s="26" t="s">
        <v>6</v>
      </c>
      <c r="E87" s="5">
        <f>F87+K87+L87+M87+N87</f>
        <v>0</v>
      </c>
      <c r="F87" s="107">
        <v>0</v>
      </c>
      <c r="G87" s="105"/>
      <c r="H87" s="105"/>
      <c r="I87" s="105"/>
      <c r="J87" s="106"/>
      <c r="K87" s="5">
        <v>0</v>
      </c>
      <c r="L87" s="5">
        <v>0</v>
      </c>
      <c r="M87" s="5">
        <v>0</v>
      </c>
      <c r="N87" s="5">
        <v>0</v>
      </c>
      <c r="O87" s="114"/>
    </row>
    <row r="88" spans="1:15" ht="28.5" customHeight="1" x14ac:dyDescent="0.25">
      <c r="A88" s="174"/>
      <c r="B88" s="162"/>
      <c r="C88" s="26" t="s">
        <v>23</v>
      </c>
      <c r="D88" s="26" t="s">
        <v>4</v>
      </c>
      <c r="E88" s="5">
        <f>F88+K88+L88+M88+N88</f>
        <v>0</v>
      </c>
      <c r="F88" s="107">
        <v>0</v>
      </c>
      <c r="G88" s="105"/>
      <c r="H88" s="105"/>
      <c r="I88" s="105"/>
      <c r="J88" s="106"/>
      <c r="K88" s="5">
        <v>0</v>
      </c>
      <c r="L88" s="5">
        <v>0</v>
      </c>
      <c r="M88" s="5">
        <v>0</v>
      </c>
      <c r="N88" s="5">
        <v>0</v>
      </c>
      <c r="O88" s="114"/>
    </row>
    <row r="89" spans="1:15" ht="32.25" customHeight="1" x14ac:dyDescent="0.25">
      <c r="A89" s="174"/>
      <c r="B89" s="163"/>
      <c r="C89" s="26" t="s">
        <v>23</v>
      </c>
      <c r="D89" s="26" t="s">
        <v>3</v>
      </c>
      <c r="E89" s="5">
        <f>F89+K89+L89+M89+N89</f>
        <v>58201.991999999998</v>
      </c>
      <c r="F89" s="243">
        <f>10000+11450.992-5960+2971-260</f>
        <v>18201.991999999998</v>
      </c>
      <c r="G89" s="244"/>
      <c r="H89" s="244"/>
      <c r="I89" s="244"/>
      <c r="J89" s="245"/>
      <c r="K89" s="5">
        <v>10000</v>
      </c>
      <c r="L89" s="5">
        <v>10000</v>
      </c>
      <c r="M89" s="5">
        <v>10000</v>
      </c>
      <c r="N89" s="5">
        <v>10000</v>
      </c>
      <c r="O89" s="115"/>
    </row>
    <row r="90" spans="1:15" ht="36" customHeight="1" x14ac:dyDescent="0.25">
      <c r="A90" s="112"/>
      <c r="B90" s="161" t="s">
        <v>58</v>
      </c>
      <c r="C90" s="90" t="s">
        <v>52</v>
      </c>
      <c r="D90" s="90" t="s">
        <v>52</v>
      </c>
      <c r="E90" s="110" t="s">
        <v>49</v>
      </c>
      <c r="F90" s="110" t="s">
        <v>50</v>
      </c>
      <c r="G90" s="107" t="s">
        <v>51</v>
      </c>
      <c r="H90" s="141"/>
      <c r="I90" s="141"/>
      <c r="J90" s="142"/>
      <c r="K90" s="110" t="s">
        <v>16</v>
      </c>
      <c r="L90" s="110" t="s">
        <v>20</v>
      </c>
      <c r="M90" s="110" t="s">
        <v>21</v>
      </c>
      <c r="N90" s="110" t="s">
        <v>22</v>
      </c>
      <c r="O90" s="111" t="s">
        <v>52</v>
      </c>
    </row>
    <row r="91" spans="1:15" ht="19.5" customHeight="1" x14ac:dyDescent="0.25">
      <c r="A91" s="112"/>
      <c r="B91" s="187"/>
      <c r="C91" s="91"/>
      <c r="D91" s="91"/>
      <c r="E91" s="92"/>
      <c r="F91" s="92"/>
      <c r="G91" s="5" t="s">
        <v>45</v>
      </c>
      <c r="H91" s="5" t="s">
        <v>46</v>
      </c>
      <c r="I91" s="5" t="s">
        <v>47</v>
      </c>
      <c r="J91" s="5" t="s">
        <v>48</v>
      </c>
      <c r="K91" s="92"/>
      <c r="L91" s="92"/>
      <c r="M91" s="92"/>
      <c r="N91" s="92"/>
      <c r="O91" s="112"/>
    </row>
    <row r="92" spans="1:15" ht="26.25" customHeight="1" x14ac:dyDescent="0.25">
      <c r="A92" s="113"/>
      <c r="B92" s="188"/>
      <c r="C92" s="92"/>
      <c r="D92" s="92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13"/>
    </row>
    <row r="93" spans="1:15" ht="21" customHeight="1" x14ac:dyDescent="0.25">
      <c r="A93" s="173" t="s">
        <v>83</v>
      </c>
      <c r="B93" s="181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04">
        <f>F94+F95+F96</f>
        <v>57987.369999999995</v>
      </c>
      <c r="G93" s="105"/>
      <c r="H93" s="105"/>
      <c r="I93" s="105"/>
      <c r="J93" s="106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129" t="s">
        <v>52</v>
      </c>
    </row>
    <row r="94" spans="1:15" ht="48" customHeight="1" x14ac:dyDescent="0.25">
      <c r="A94" s="174"/>
      <c r="B94" s="182"/>
      <c r="C94" s="31" t="s">
        <v>23</v>
      </c>
      <c r="D94" s="31" t="s">
        <v>6</v>
      </c>
      <c r="E94" s="23">
        <f>F94+K94+L94+M94+N94</f>
        <v>0</v>
      </c>
      <c r="F94" s="104">
        <f>F98+F105</f>
        <v>0</v>
      </c>
      <c r="G94" s="105"/>
      <c r="H94" s="105"/>
      <c r="I94" s="105"/>
      <c r="J94" s="106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146"/>
    </row>
    <row r="95" spans="1:15" ht="43.5" customHeight="1" x14ac:dyDescent="0.25">
      <c r="A95" s="174"/>
      <c r="B95" s="182"/>
      <c r="C95" s="31" t="s">
        <v>23</v>
      </c>
      <c r="D95" s="31" t="s">
        <v>4</v>
      </c>
      <c r="E95" s="23">
        <f>F95+K95+L95+M95+N95</f>
        <v>0</v>
      </c>
      <c r="F95" s="104">
        <f>F99+F106</f>
        <v>0</v>
      </c>
      <c r="G95" s="105"/>
      <c r="H95" s="105"/>
      <c r="I95" s="105"/>
      <c r="J95" s="106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146"/>
    </row>
    <row r="96" spans="1:15" ht="44.25" customHeight="1" x14ac:dyDescent="0.25">
      <c r="A96" s="247"/>
      <c r="B96" s="246"/>
      <c r="C96" s="31" t="s">
        <v>23</v>
      </c>
      <c r="D96" s="31" t="s">
        <v>3</v>
      </c>
      <c r="E96" s="23">
        <f>E100</f>
        <v>260</v>
      </c>
      <c r="F96" s="104">
        <f>F100+F107+F114</f>
        <v>57987.369999999995</v>
      </c>
      <c r="G96" s="105"/>
      <c r="H96" s="105"/>
      <c r="I96" s="105"/>
      <c r="J96" s="106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147"/>
    </row>
    <row r="97" spans="1:15" ht="22.5" customHeight="1" x14ac:dyDescent="0.25">
      <c r="A97" s="173" t="s">
        <v>119</v>
      </c>
      <c r="B97" s="161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07">
        <f>F98+F99+F100</f>
        <v>260</v>
      </c>
      <c r="G97" s="254"/>
      <c r="H97" s="254"/>
      <c r="I97" s="254"/>
      <c r="J97" s="255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11" t="s">
        <v>14</v>
      </c>
    </row>
    <row r="98" spans="1:15" ht="22.5" customHeight="1" x14ac:dyDescent="0.25">
      <c r="A98" s="91"/>
      <c r="B98" s="187"/>
      <c r="C98" s="42" t="s">
        <v>23</v>
      </c>
      <c r="D98" s="42" t="s">
        <v>6</v>
      </c>
      <c r="E98" s="5">
        <v>0</v>
      </c>
      <c r="F98" s="107">
        <v>0</v>
      </c>
      <c r="G98" s="254"/>
      <c r="H98" s="254"/>
      <c r="I98" s="254"/>
      <c r="J98" s="255"/>
      <c r="K98" s="5">
        <v>0</v>
      </c>
      <c r="L98" s="5">
        <v>0</v>
      </c>
      <c r="M98" s="5">
        <v>0</v>
      </c>
      <c r="N98" s="5">
        <v>0</v>
      </c>
      <c r="O98" s="114"/>
    </row>
    <row r="99" spans="1:15" ht="25.5" customHeight="1" x14ac:dyDescent="0.25">
      <c r="A99" s="91"/>
      <c r="B99" s="187"/>
      <c r="C99" s="42" t="s">
        <v>23</v>
      </c>
      <c r="D99" s="42" t="s">
        <v>4</v>
      </c>
      <c r="E99" s="5">
        <v>0</v>
      </c>
      <c r="F99" s="107">
        <v>0</v>
      </c>
      <c r="G99" s="254"/>
      <c r="H99" s="254"/>
      <c r="I99" s="254"/>
      <c r="J99" s="255"/>
      <c r="K99" s="5">
        <v>0</v>
      </c>
      <c r="L99" s="5">
        <v>0</v>
      </c>
      <c r="M99" s="5">
        <v>0</v>
      </c>
      <c r="N99" s="5">
        <v>0</v>
      </c>
      <c r="O99" s="114"/>
    </row>
    <row r="100" spans="1:15" ht="28.5" customHeight="1" x14ac:dyDescent="0.25">
      <c r="A100" s="91"/>
      <c r="B100" s="188"/>
      <c r="C100" s="42" t="s">
        <v>23</v>
      </c>
      <c r="D100" s="42" t="s">
        <v>3</v>
      </c>
      <c r="E100" s="5">
        <f>F100+K100+L100++M100+N100</f>
        <v>260</v>
      </c>
      <c r="F100" s="107">
        <v>260</v>
      </c>
      <c r="G100" s="248"/>
      <c r="H100" s="248"/>
      <c r="I100" s="248"/>
      <c r="J100" s="249"/>
      <c r="K100" s="5">
        <v>0</v>
      </c>
      <c r="L100" s="5">
        <v>0</v>
      </c>
      <c r="M100" s="5">
        <v>0</v>
      </c>
      <c r="N100" s="5">
        <v>0</v>
      </c>
      <c r="O100" s="115"/>
    </row>
    <row r="101" spans="1:15" ht="23.25" customHeight="1" x14ac:dyDescent="0.25">
      <c r="A101" s="85"/>
      <c r="B101" s="161" t="s">
        <v>120</v>
      </c>
      <c r="C101" s="90" t="s">
        <v>52</v>
      </c>
      <c r="D101" s="90" t="s">
        <v>52</v>
      </c>
      <c r="E101" s="110" t="s">
        <v>49</v>
      </c>
      <c r="F101" s="110" t="s">
        <v>50</v>
      </c>
      <c r="G101" s="107" t="s">
        <v>51</v>
      </c>
      <c r="H101" s="248"/>
      <c r="I101" s="248"/>
      <c r="J101" s="249"/>
      <c r="K101" s="110" t="s">
        <v>16</v>
      </c>
      <c r="L101" s="110" t="s">
        <v>20</v>
      </c>
      <c r="M101" s="110" t="s">
        <v>21</v>
      </c>
      <c r="N101" s="110" t="s">
        <v>22</v>
      </c>
      <c r="O101" s="44"/>
    </row>
    <row r="102" spans="1:15" ht="21" customHeight="1" x14ac:dyDescent="0.25">
      <c r="A102" s="85"/>
      <c r="B102" s="251"/>
      <c r="C102" s="253"/>
      <c r="D102" s="253"/>
      <c r="E102" s="250"/>
      <c r="F102" s="250"/>
      <c r="G102" s="5" t="s">
        <v>45</v>
      </c>
      <c r="H102" s="5" t="s">
        <v>46</v>
      </c>
      <c r="I102" s="5" t="s">
        <v>47</v>
      </c>
      <c r="J102" s="5" t="s">
        <v>48</v>
      </c>
      <c r="K102" s="250"/>
      <c r="L102" s="250"/>
      <c r="M102" s="250"/>
      <c r="N102" s="250"/>
      <c r="O102" s="44" t="s">
        <v>52</v>
      </c>
    </row>
    <row r="103" spans="1:15" ht="21.75" customHeight="1" x14ac:dyDescent="0.25">
      <c r="A103" s="86"/>
      <c r="B103" s="252"/>
      <c r="C103" s="250"/>
      <c r="D103" s="250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84">
        <v>2.1</v>
      </c>
      <c r="B104" s="161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07">
        <f>F105+F106+F107</f>
        <v>19727.37</v>
      </c>
      <c r="G104" s="105"/>
      <c r="H104" s="105"/>
      <c r="I104" s="105"/>
      <c r="J104" s="106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11" t="s">
        <v>14</v>
      </c>
    </row>
    <row r="105" spans="1:15" ht="21.75" customHeight="1" x14ac:dyDescent="0.25">
      <c r="A105" s="191"/>
      <c r="B105" s="187"/>
      <c r="C105" s="26" t="s">
        <v>23</v>
      </c>
      <c r="D105" s="26" t="s">
        <v>6</v>
      </c>
      <c r="E105" s="5">
        <f>F105+K105+L105+M105+N105</f>
        <v>0</v>
      </c>
      <c r="F105" s="107">
        <v>0</v>
      </c>
      <c r="G105" s="105"/>
      <c r="H105" s="105"/>
      <c r="I105" s="105"/>
      <c r="J105" s="106"/>
      <c r="K105" s="5">
        <v>0</v>
      </c>
      <c r="L105" s="5">
        <v>0</v>
      </c>
      <c r="M105" s="5">
        <v>0</v>
      </c>
      <c r="N105" s="5">
        <v>0</v>
      </c>
      <c r="O105" s="114"/>
    </row>
    <row r="106" spans="1:15" ht="31.5" customHeight="1" x14ac:dyDescent="0.25">
      <c r="A106" s="191"/>
      <c r="B106" s="187"/>
      <c r="C106" s="26" t="s">
        <v>23</v>
      </c>
      <c r="D106" s="26" t="s">
        <v>4</v>
      </c>
      <c r="E106" s="5">
        <f>F106+K106+L106+M106+N106</f>
        <v>0</v>
      </c>
      <c r="F106" s="107">
        <v>0</v>
      </c>
      <c r="G106" s="105"/>
      <c r="H106" s="105"/>
      <c r="I106" s="105"/>
      <c r="J106" s="106"/>
      <c r="K106" s="5">
        <v>0</v>
      </c>
      <c r="L106" s="5">
        <v>0</v>
      </c>
      <c r="M106" s="5">
        <v>0</v>
      </c>
      <c r="N106" s="5">
        <v>0</v>
      </c>
      <c r="O106" s="114"/>
    </row>
    <row r="107" spans="1:15" ht="31.5" customHeight="1" x14ac:dyDescent="0.25">
      <c r="A107" s="191"/>
      <c r="B107" s="188"/>
      <c r="C107" s="26" t="s">
        <v>23</v>
      </c>
      <c r="D107" s="26" t="s">
        <v>3</v>
      </c>
      <c r="E107" s="5">
        <f>F107+K107+L107+M107+N107</f>
        <v>19727.37</v>
      </c>
      <c r="F107" s="107">
        <f>250+19477.37</f>
        <v>19727.37</v>
      </c>
      <c r="G107" s="105"/>
      <c r="H107" s="105"/>
      <c r="I107" s="105"/>
      <c r="J107" s="106"/>
      <c r="K107" s="5">
        <v>0</v>
      </c>
      <c r="L107" s="5">
        <v>0</v>
      </c>
      <c r="M107" s="5">
        <v>0</v>
      </c>
      <c r="N107" s="5">
        <v>0</v>
      </c>
      <c r="O107" s="115"/>
    </row>
    <row r="108" spans="1:15" ht="26.25" customHeight="1" x14ac:dyDescent="0.25">
      <c r="A108" s="112"/>
      <c r="B108" s="87" t="s">
        <v>66</v>
      </c>
      <c r="C108" s="90" t="s">
        <v>52</v>
      </c>
      <c r="D108" s="90" t="s">
        <v>52</v>
      </c>
      <c r="E108" s="110" t="s">
        <v>49</v>
      </c>
      <c r="F108" s="110" t="s">
        <v>50</v>
      </c>
      <c r="G108" s="107" t="s">
        <v>51</v>
      </c>
      <c r="H108" s="141"/>
      <c r="I108" s="141"/>
      <c r="J108" s="142"/>
      <c r="K108" s="110" t="s">
        <v>16</v>
      </c>
      <c r="L108" s="110" t="s">
        <v>20</v>
      </c>
      <c r="M108" s="110" t="s">
        <v>21</v>
      </c>
      <c r="N108" s="110" t="s">
        <v>22</v>
      </c>
      <c r="O108" s="111" t="s">
        <v>52</v>
      </c>
    </row>
    <row r="109" spans="1:15" ht="15" customHeight="1" x14ac:dyDescent="0.25">
      <c r="A109" s="112"/>
      <c r="B109" s="148"/>
      <c r="C109" s="91"/>
      <c r="D109" s="91"/>
      <c r="E109" s="92"/>
      <c r="F109" s="92"/>
      <c r="G109" s="5" t="s">
        <v>45</v>
      </c>
      <c r="H109" s="5" t="s">
        <v>46</v>
      </c>
      <c r="I109" s="5" t="s">
        <v>47</v>
      </c>
      <c r="J109" s="5" t="s">
        <v>48</v>
      </c>
      <c r="K109" s="92"/>
      <c r="L109" s="92"/>
      <c r="M109" s="92"/>
      <c r="N109" s="92"/>
      <c r="O109" s="112"/>
    </row>
    <row r="110" spans="1:15" ht="21" customHeight="1" x14ac:dyDescent="0.25">
      <c r="A110" s="113"/>
      <c r="B110" s="149"/>
      <c r="C110" s="92"/>
      <c r="D110" s="92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13"/>
    </row>
    <row r="111" spans="1:15" ht="21" customHeight="1" x14ac:dyDescent="0.25">
      <c r="A111" s="173" t="s">
        <v>84</v>
      </c>
      <c r="B111" s="161" t="s">
        <v>67</v>
      </c>
      <c r="C111" s="26" t="s">
        <v>23</v>
      </c>
      <c r="D111" s="27" t="s">
        <v>5</v>
      </c>
      <c r="E111" s="5">
        <f>E112+E113+E114</f>
        <v>38000</v>
      </c>
      <c r="F111" s="107">
        <f>F112+F113+F114</f>
        <v>38000</v>
      </c>
      <c r="G111" s="141"/>
      <c r="H111" s="141"/>
      <c r="I111" s="141"/>
      <c r="J111" s="142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11" t="s">
        <v>14</v>
      </c>
    </row>
    <row r="112" spans="1:15" ht="24.75" customHeight="1" x14ac:dyDescent="0.25">
      <c r="A112" s="91"/>
      <c r="B112" s="187"/>
      <c r="C112" s="26" t="s">
        <v>23</v>
      </c>
      <c r="D112" s="26" t="s">
        <v>6</v>
      </c>
      <c r="E112" s="5">
        <v>0</v>
      </c>
      <c r="F112" s="107">
        <v>0</v>
      </c>
      <c r="G112" s="141"/>
      <c r="H112" s="141"/>
      <c r="I112" s="141"/>
      <c r="J112" s="142"/>
      <c r="K112" s="5">
        <v>0</v>
      </c>
      <c r="L112" s="5">
        <v>0</v>
      </c>
      <c r="M112" s="5">
        <v>0</v>
      </c>
      <c r="N112" s="5">
        <v>0</v>
      </c>
      <c r="O112" s="114"/>
    </row>
    <row r="113" spans="1:15" ht="29.25" customHeight="1" x14ac:dyDescent="0.25">
      <c r="A113" s="91"/>
      <c r="B113" s="187"/>
      <c r="C113" s="26" t="s">
        <v>23</v>
      </c>
      <c r="D113" s="26" t="s">
        <v>4</v>
      </c>
      <c r="E113" s="5">
        <v>0</v>
      </c>
      <c r="F113" s="107">
        <v>0</v>
      </c>
      <c r="G113" s="141"/>
      <c r="H113" s="141"/>
      <c r="I113" s="141"/>
      <c r="J113" s="142"/>
      <c r="K113" s="5">
        <v>0</v>
      </c>
      <c r="L113" s="5">
        <v>0</v>
      </c>
      <c r="M113" s="5">
        <v>0</v>
      </c>
      <c r="N113" s="5">
        <v>0</v>
      </c>
      <c r="O113" s="114"/>
    </row>
    <row r="114" spans="1:15" ht="31.5" customHeight="1" x14ac:dyDescent="0.25">
      <c r="A114" s="91"/>
      <c r="B114" s="188"/>
      <c r="C114" s="26" t="s">
        <v>23</v>
      </c>
      <c r="D114" s="26" t="s">
        <v>3</v>
      </c>
      <c r="E114" s="5">
        <f>F114</f>
        <v>38000</v>
      </c>
      <c r="F114" s="107">
        <f>18000+20000</f>
        <v>38000</v>
      </c>
      <c r="G114" s="141"/>
      <c r="H114" s="141"/>
      <c r="I114" s="141"/>
      <c r="J114" s="142"/>
      <c r="K114" s="5">
        <v>0</v>
      </c>
      <c r="L114" s="5">
        <v>0</v>
      </c>
      <c r="M114" s="5">
        <v>0</v>
      </c>
      <c r="N114" s="5">
        <v>0</v>
      </c>
      <c r="O114" s="115"/>
    </row>
    <row r="115" spans="1:15" ht="30" customHeight="1" x14ac:dyDescent="0.25">
      <c r="A115" s="112"/>
      <c r="B115" s="161" t="s">
        <v>68</v>
      </c>
      <c r="C115" s="90" t="s">
        <v>52</v>
      </c>
      <c r="D115" s="90" t="s">
        <v>52</v>
      </c>
      <c r="E115" s="110" t="s">
        <v>49</v>
      </c>
      <c r="F115" s="110" t="s">
        <v>50</v>
      </c>
      <c r="G115" s="107" t="s">
        <v>51</v>
      </c>
      <c r="H115" s="141"/>
      <c r="I115" s="141"/>
      <c r="J115" s="142"/>
      <c r="K115" s="110" t="s">
        <v>16</v>
      </c>
      <c r="L115" s="110" t="s">
        <v>20</v>
      </c>
      <c r="M115" s="110" t="s">
        <v>21</v>
      </c>
      <c r="N115" s="110" t="s">
        <v>22</v>
      </c>
      <c r="O115" s="111" t="s">
        <v>52</v>
      </c>
    </row>
    <row r="116" spans="1:15" ht="19.5" customHeight="1" x14ac:dyDescent="0.25">
      <c r="A116" s="112"/>
      <c r="B116" s="189"/>
      <c r="C116" s="91"/>
      <c r="D116" s="91"/>
      <c r="E116" s="92"/>
      <c r="F116" s="92"/>
      <c r="G116" s="5" t="s">
        <v>45</v>
      </c>
      <c r="H116" s="5" t="s">
        <v>46</v>
      </c>
      <c r="I116" s="5" t="s">
        <v>47</v>
      </c>
      <c r="J116" s="5" t="s">
        <v>48</v>
      </c>
      <c r="K116" s="92"/>
      <c r="L116" s="92"/>
      <c r="M116" s="92"/>
      <c r="N116" s="92"/>
      <c r="O116" s="112"/>
    </row>
    <row r="117" spans="1:15" ht="18.75" customHeight="1" x14ac:dyDescent="0.25">
      <c r="A117" s="113"/>
      <c r="B117" s="190"/>
      <c r="C117" s="92"/>
      <c r="D117" s="92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13"/>
    </row>
    <row r="118" spans="1:15" ht="25.5" customHeight="1" x14ac:dyDescent="0.25">
      <c r="A118" s="204">
        <v>3</v>
      </c>
      <c r="B118" s="238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04">
        <f>F119+F120+F121</f>
        <v>141544.342</v>
      </c>
      <c r="G118" s="105"/>
      <c r="H118" s="105"/>
      <c r="I118" s="105"/>
      <c r="J118" s="106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11" t="s">
        <v>14</v>
      </c>
    </row>
    <row r="119" spans="1:15" ht="28.5" customHeight="1" x14ac:dyDescent="0.25">
      <c r="A119" s="236"/>
      <c r="B119" s="239"/>
      <c r="C119" s="31" t="s">
        <v>23</v>
      </c>
      <c r="D119" s="31" t="s">
        <v>6</v>
      </c>
      <c r="E119" s="23">
        <f>F119+K119+L119+M119+N119</f>
        <v>0</v>
      </c>
      <c r="F119" s="104">
        <f>F123+F130</f>
        <v>0</v>
      </c>
      <c r="G119" s="105"/>
      <c r="H119" s="105"/>
      <c r="I119" s="105"/>
      <c r="J119" s="106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114"/>
    </row>
    <row r="120" spans="1:15" ht="28.5" customHeight="1" x14ac:dyDescent="0.25">
      <c r="A120" s="236"/>
      <c r="B120" s="239"/>
      <c r="C120" s="31" t="s">
        <v>23</v>
      </c>
      <c r="D120" s="31" t="s">
        <v>4</v>
      </c>
      <c r="E120" s="23">
        <f>F120+K120+L120+M120+N120</f>
        <v>0</v>
      </c>
      <c r="F120" s="104">
        <f>F124+F131</f>
        <v>0</v>
      </c>
      <c r="G120" s="105"/>
      <c r="H120" s="105"/>
      <c r="I120" s="105"/>
      <c r="J120" s="106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114"/>
    </row>
    <row r="121" spans="1:15" ht="33" customHeight="1" x14ac:dyDescent="0.25">
      <c r="A121" s="237"/>
      <c r="B121" s="240"/>
      <c r="C121" s="31" t="s">
        <v>23</v>
      </c>
      <c r="D121" s="31" t="s">
        <v>3</v>
      </c>
      <c r="E121" s="23">
        <f>F121+K121+L121+M121+N121</f>
        <v>519726.342</v>
      </c>
      <c r="F121" s="104">
        <f>F125+F132</f>
        <v>141544.342</v>
      </c>
      <c r="G121" s="105"/>
      <c r="H121" s="105"/>
      <c r="I121" s="105"/>
      <c r="J121" s="106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115"/>
    </row>
    <row r="122" spans="1:15" ht="24" customHeight="1" x14ac:dyDescent="0.25">
      <c r="A122" s="84">
        <v>3.1</v>
      </c>
      <c r="B122" s="161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07">
        <f>F123+F124+F125</f>
        <v>98788.2</v>
      </c>
      <c r="G122" s="105"/>
      <c r="H122" s="105"/>
      <c r="I122" s="105"/>
      <c r="J122" s="106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11" t="s">
        <v>14</v>
      </c>
    </row>
    <row r="123" spans="1:15" ht="26.25" customHeight="1" x14ac:dyDescent="0.25">
      <c r="A123" s="91"/>
      <c r="B123" s="187"/>
      <c r="C123" s="26" t="s">
        <v>23</v>
      </c>
      <c r="D123" s="26" t="s">
        <v>6</v>
      </c>
      <c r="E123" s="5">
        <f>F123+K123+L123+M123+N123</f>
        <v>0</v>
      </c>
      <c r="F123" s="107">
        <v>0</v>
      </c>
      <c r="G123" s="105"/>
      <c r="H123" s="105"/>
      <c r="I123" s="105"/>
      <c r="J123" s="106"/>
      <c r="K123" s="5">
        <v>0</v>
      </c>
      <c r="L123" s="5">
        <v>0</v>
      </c>
      <c r="M123" s="5">
        <v>0</v>
      </c>
      <c r="N123" s="5">
        <v>0</v>
      </c>
      <c r="O123" s="114"/>
    </row>
    <row r="124" spans="1:15" ht="29.25" customHeight="1" x14ac:dyDescent="0.25">
      <c r="A124" s="91"/>
      <c r="B124" s="187"/>
      <c r="C124" s="26" t="s">
        <v>23</v>
      </c>
      <c r="D124" s="26" t="s">
        <v>4</v>
      </c>
      <c r="E124" s="5">
        <f>F124+K124+L124+M124+N124</f>
        <v>0</v>
      </c>
      <c r="F124" s="107">
        <v>0</v>
      </c>
      <c r="G124" s="105"/>
      <c r="H124" s="105"/>
      <c r="I124" s="105"/>
      <c r="J124" s="106"/>
      <c r="K124" s="5">
        <v>0</v>
      </c>
      <c r="L124" s="5">
        <v>0</v>
      </c>
      <c r="M124" s="5">
        <v>0</v>
      </c>
      <c r="N124" s="5">
        <v>0</v>
      </c>
      <c r="O124" s="114"/>
    </row>
    <row r="125" spans="1:15" ht="32.25" customHeight="1" x14ac:dyDescent="0.25">
      <c r="A125" s="91"/>
      <c r="B125" s="188"/>
      <c r="C125" s="26" t="s">
        <v>23</v>
      </c>
      <c r="D125" s="26" t="s">
        <v>3</v>
      </c>
      <c r="E125" s="5">
        <f>F125+K125+L125+M125+N125</f>
        <v>476970.2</v>
      </c>
      <c r="F125" s="107">
        <v>98788.2</v>
      </c>
      <c r="G125" s="105"/>
      <c r="H125" s="105"/>
      <c r="I125" s="105"/>
      <c r="J125" s="106"/>
      <c r="K125" s="5">
        <v>94545.5</v>
      </c>
      <c r="L125" s="5">
        <v>94545.5</v>
      </c>
      <c r="M125" s="5">
        <v>94545.5</v>
      </c>
      <c r="N125" s="5">
        <v>94545.5</v>
      </c>
      <c r="O125" s="115"/>
    </row>
    <row r="126" spans="1:15" ht="28.5" customHeight="1" x14ac:dyDescent="0.25">
      <c r="A126" s="112"/>
      <c r="B126" s="87" t="s">
        <v>53</v>
      </c>
      <c r="C126" s="90" t="s">
        <v>52</v>
      </c>
      <c r="D126" s="90" t="s">
        <v>52</v>
      </c>
      <c r="E126" s="110" t="s">
        <v>49</v>
      </c>
      <c r="F126" s="110" t="s">
        <v>50</v>
      </c>
      <c r="G126" s="107" t="s">
        <v>51</v>
      </c>
      <c r="H126" s="141"/>
      <c r="I126" s="141"/>
      <c r="J126" s="142"/>
      <c r="K126" s="110" t="s">
        <v>16</v>
      </c>
      <c r="L126" s="110" t="s">
        <v>20</v>
      </c>
      <c r="M126" s="110" t="s">
        <v>21</v>
      </c>
      <c r="N126" s="110" t="s">
        <v>22</v>
      </c>
      <c r="O126" s="111" t="s">
        <v>52</v>
      </c>
    </row>
    <row r="127" spans="1:15" ht="15.75" customHeight="1" x14ac:dyDescent="0.25">
      <c r="A127" s="112"/>
      <c r="B127" s="88"/>
      <c r="C127" s="91"/>
      <c r="D127" s="91"/>
      <c r="E127" s="92"/>
      <c r="F127" s="92"/>
      <c r="G127" s="5" t="s">
        <v>45</v>
      </c>
      <c r="H127" s="5" t="s">
        <v>46</v>
      </c>
      <c r="I127" s="5" t="s">
        <v>47</v>
      </c>
      <c r="J127" s="5" t="s">
        <v>48</v>
      </c>
      <c r="K127" s="92"/>
      <c r="L127" s="92"/>
      <c r="M127" s="92"/>
      <c r="N127" s="92"/>
      <c r="O127" s="112"/>
    </row>
    <row r="128" spans="1:15" ht="24.75" customHeight="1" x14ac:dyDescent="0.25">
      <c r="A128" s="113"/>
      <c r="B128" s="89"/>
      <c r="C128" s="92"/>
      <c r="D128" s="92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13"/>
    </row>
    <row r="129" spans="1:17" ht="21.75" customHeight="1" x14ac:dyDescent="0.25">
      <c r="A129" s="84">
        <v>3.2</v>
      </c>
      <c r="B129" s="161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07">
        <f>F130+F131+F132</f>
        <v>42756.142</v>
      </c>
      <c r="G129" s="105"/>
      <c r="H129" s="105"/>
      <c r="I129" s="105"/>
      <c r="J129" s="106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11" t="s">
        <v>14</v>
      </c>
    </row>
    <row r="130" spans="1:17" ht="26.25" customHeight="1" x14ac:dyDescent="0.25">
      <c r="A130" s="91"/>
      <c r="B130" s="187"/>
      <c r="C130" s="26" t="s">
        <v>23</v>
      </c>
      <c r="D130" s="26" t="s">
        <v>6</v>
      </c>
      <c r="E130" s="5">
        <f>F130+K130+L130+M130+N130</f>
        <v>0</v>
      </c>
      <c r="F130" s="107">
        <v>0</v>
      </c>
      <c r="G130" s="105"/>
      <c r="H130" s="105"/>
      <c r="I130" s="105"/>
      <c r="J130" s="106"/>
      <c r="K130" s="5">
        <v>0</v>
      </c>
      <c r="L130" s="5">
        <v>0</v>
      </c>
      <c r="M130" s="5">
        <v>0</v>
      </c>
      <c r="N130" s="5">
        <v>0</v>
      </c>
      <c r="O130" s="114"/>
    </row>
    <row r="131" spans="1:17" ht="26.25" customHeight="1" x14ac:dyDescent="0.25">
      <c r="A131" s="91"/>
      <c r="B131" s="187"/>
      <c r="C131" s="26" t="s">
        <v>23</v>
      </c>
      <c r="D131" s="26" t="s">
        <v>4</v>
      </c>
      <c r="E131" s="5">
        <f>F131+K131+L131+M131+N131</f>
        <v>0</v>
      </c>
      <c r="F131" s="107">
        <v>0</v>
      </c>
      <c r="G131" s="105"/>
      <c r="H131" s="105"/>
      <c r="I131" s="105"/>
      <c r="J131" s="106"/>
      <c r="K131" s="5">
        <v>0</v>
      </c>
      <c r="L131" s="5">
        <v>0</v>
      </c>
      <c r="M131" s="5">
        <v>0</v>
      </c>
      <c r="N131" s="5">
        <v>0</v>
      </c>
      <c r="O131" s="114"/>
    </row>
    <row r="132" spans="1:17" ht="29.25" customHeight="1" x14ac:dyDescent="0.25">
      <c r="A132" s="91"/>
      <c r="B132" s="188"/>
      <c r="C132" s="26" t="s">
        <v>23</v>
      </c>
      <c r="D132" s="26" t="s">
        <v>3</v>
      </c>
      <c r="E132" s="5">
        <f>F132+K132+L132+M132+N132</f>
        <v>42756.142</v>
      </c>
      <c r="F132" s="107">
        <f>22656.142+20100</f>
        <v>42756.142</v>
      </c>
      <c r="G132" s="141"/>
      <c r="H132" s="141"/>
      <c r="I132" s="141"/>
      <c r="J132" s="142"/>
      <c r="K132" s="5">
        <v>0</v>
      </c>
      <c r="L132" s="5">
        <v>0</v>
      </c>
      <c r="M132" s="5">
        <v>0</v>
      </c>
      <c r="N132" s="5">
        <v>0</v>
      </c>
      <c r="O132" s="115"/>
    </row>
    <row r="133" spans="1:17" ht="26.25" customHeight="1" x14ac:dyDescent="0.25">
      <c r="A133" s="112"/>
      <c r="B133" s="217" t="s">
        <v>69</v>
      </c>
      <c r="C133" s="90" t="s">
        <v>52</v>
      </c>
      <c r="D133" s="90" t="s">
        <v>52</v>
      </c>
      <c r="E133" s="110" t="s">
        <v>49</v>
      </c>
      <c r="F133" s="110" t="s">
        <v>50</v>
      </c>
      <c r="G133" s="107" t="s">
        <v>51</v>
      </c>
      <c r="H133" s="141"/>
      <c r="I133" s="141"/>
      <c r="J133" s="142"/>
      <c r="K133" s="110" t="s">
        <v>16</v>
      </c>
      <c r="L133" s="110" t="s">
        <v>20</v>
      </c>
      <c r="M133" s="110" t="s">
        <v>21</v>
      </c>
      <c r="N133" s="110" t="s">
        <v>22</v>
      </c>
      <c r="O133" s="111" t="s">
        <v>52</v>
      </c>
    </row>
    <row r="134" spans="1:17" ht="18" customHeight="1" x14ac:dyDescent="0.25">
      <c r="A134" s="112"/>
      <c r="B134" s="256"/>
      <c r="C134" s="91"/>
      <c r="D134" s="91"/>
      <c r="E134" s="92"/>
      <c r="F134" s="92"/>
      <c r="G134" s="5" t="s">
        <v>45</v>
      </c>
      <c r="H134" s="5" t="s">
        <v>46</v>
      </c>
      <c r="I134" s="5" t="s">
        <v>47</v>
      </c>
      <c r="J134" s="5" t="s">
        <v>48</v>
      </c>
      <c r="K134" s="92"/>
      <c r="L134" s="92"/>
      <c r="M134" s="92"/>
      <c r="N134" s="92"/>
      <c r="O134" s="91"/>
    </row>
    <row r="135" spans="1:17" ht="20.25" customHeight="1" x14ac:dyDescent="0.25">
      <c r="A135" s="113"/>
      <c r="B135" s="203"/>
      <c r="C135" s="92"/>
      <c r="D135" s="92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92"/>
      <c r="P135" s="19"/>
      <c r="Q135" s="9" t="s">
        <v>79</v>
      </c>
    </row>
    <row r="136" spans="1:17" ht="20.25" customHeight="1" x14ac:dyDescent="0.25">
      <c r="A136" s="196">
        <v>4</v>
      </c>
      <c r="B136" s="192" t="s">
        <v>110</v>
      </c>
      <c r="C136" s="33" t="s">
        <v>23</v>
      </c>
      <c r="D136" s="34" t="s">
        <v>5</v>
      </c>
      <c r="E136" s="35">
        <f>E137+E138+E139</f>
        <v>0</v>
      </c>
      <c r="F136" s="150">
        <f>F137+F138+F139</f>
        <v>15256</v>
      </c>
      <c r="G136" s="151"/>
      <c r="H136" s="151"/>
      <c r="I136" s="151"/>
      <c r="J136" s="152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204" t="s">
        <v>52</v>
      </c>
      <c r="P136" s="19"/>
    </row>
    <row r="137" spans="1:17" ht="26.25" customHeight="1" x14ac:dyDescent="0.25">
      <c r="A137" s="197"/>
      <c r="B137" s="193"/>
      <c r="C137" s="33" t="s">
        <v>23</v>
      </c>
      <c r="D137" s="33" t="s">
        <v>6</v>
      </c>
      <c r="E137" s="35">
        <f t="shared" ref="E137:F139" si="21">E141</f>
        <v>0</v>
      </c>
      <c r="F137" s="150">
        <f t="shared" si="21"/>
        <v>0</v>
      </c>
      <c r="G137" s="151"/>
      <c r="H137" s="151"/>
      <c r="I137" s="151"/>
      <c r="J137" s="152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85"/>
      <c r="P137" s="19"/>
    </row>
    <row r="138" spans="1:17" ht="34.5" customHeight="1" x14ac:dyDescent="0.25">
      <c r="A138" s="197"/>
      <c r="B138" s="193"/>
      <c r="C138" s="33" t="s">
        <v>23</v>
      </c>
      <c r="D138" s="33" t="s">
        <v>4</v>
      </c>
      <c r="E138" s="35">
        <f t="shared" si="21"/>
        <v>0</v>
      </c>
      <c r="F138" s="153">
        <f t="shared" si="21"/>
        <v>15256</v>
      </c>
      <c r="G138" s="154"/>
      <c r="H138" s="154"/>
      <c r="I138" s="154"/>
      <c r="J138" s="155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85"/>
      <c r="P138" s="19"/>
    </row>
    <row r="139" spans="1:17" ht="30.75" customHeight="1" x14ac:dyDescent="0.25">
      <c r="A139" s="198"/>
      <c r="B139" s="194"/>
      <c r="C139" s="33" t="s">
        <v>23</v>
      </c>
      <c r="D139" s="33" t="s">
        <v>3</v>
      </c>
      <c r="E139" s="36">
        <f t="shared" si="21"/>
        <v>0</v>
      </c>
      <c r="F139" s="150">
        <f t="shared" si="21"/>
        <v>0</v>
      </c>
      <c r="G139" s="151"/>
      <c r="H139" s="151"/>
      <c r="I139" s="151"/>
      <c r="J139" s="152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86"/>
      <c r="P139" s="48">
        <v>18725</v>
      </c>
      <c r="Q139" s="15">
        <f>P139-F138-F53-F22</f>
        <v>0</v>
      </c>
    </row>
    <row r="140" spans="1:17" ht="34.5" customHeight="1" x14ac:dyDescent="0.25">
      <c r="A140" s="195">
        <v>4.0999999999999996</v>
      </c>
      <c r="B140" s="95" t="s">
        <v>111</v>
      </c>
      <c r="C140" s="37" t="s">
        <v>23</v>
      </c>
      <c r="D140" s="38" t="s">
        <v>5</v>
      </c>
      <c r="E140" s="39">
        <f>E141+E142+E143</f>
        <v>0</v>
      </c>
      <c r="F140" s="81">
        <f>F141+F142+F143</f>
        <v>15256</v>
      </c>
      <c r="G140" s="82"/>
      <c r="H140" s="82"/>
      <c r="I140" s="82"/>
      <c r="J140" s="83"/>
      <c r="K140" s="39"/>
      <c r="L140" s="39"/>
      <c r="M140" s="39"/>
      <c r="N140" s="39"/>
      <c r="O140" s="84" t="s">
        <v>14</v>
      </c>
      <c r="P140" s="19"/>
    </row>
    <row r="141" spans="1:17" ht="20.25" customHeight="1" x14ac:dyDescent="0.25">
      <c r="A141" s="102"/>
      <c r="B141" s="96"/>
      <c r="C141" s="37" t="s">
        <v>23</v>
      </c>
      <c r="D141" s="37" t="s">
        <v>6</v>
      </c>
      <c r="E141" s="39">
        <v>0</v>
      </c>
      <c r="F141" s="81">
        <v>0</v>
      </c>
      <c r="G141" s="82"/>
      <c r="H141" s="82"/>
      <c r="I141" s="82"/>
      <c r="J141" s="83"/>
      <c r="K141" s="39">
        <v>0</v>
      </c>
      <c r="L141" s="39">
        <v>0</v>
      </c>
      <c r="M141" s="39">
        <v>0</v>
      </c>
      <c r="N141" s="39">
        <v>0</v>
      </c>
      <c r="O141" s="85"/>
      <c r="P141" s="19"/>
    </row>
    <row r="142" spans="1:17" ht="23.25" customHeight="1" x14ac:dyDescent="0.25">
      <c r="A142" s="102"/>
      <c r="B142" s="96"/>
      <c r="C142" s="37" t="s">
        <v>23</v>
      </c>
      <c r="D142" s="37" t="s">
        <v>4</v>
      </c>
      <c r="E142" s="39">
        <v>0</v>
      </c>
      <c r="F142" s="81">
        <f>9619.05+2904.95+2098.3+633.7</f>
        <v>15256</v>
      </c>
      <c r="G142" s="82"/>
      <c r="H142" s="82"/>
      <c r="I142" s="82"/>
      <c r="J142" s="83"/>
      <c r="K142" s="39">
        <v>0</v>
      </c>
      <c r="L142" s="39">
        <v>0</v>
      </c>
      <c r="M142" s="39">
        <v>0</v>
      </c>
      <c r="N142" s="39">
        <v>0</v>
      </c>
      <c r="O142" s="85"/>
      <c r="P142" s="19"/>
    </row>
    <row r="143" spans="1:17" ht="26.25" customHeight="1" x14ac:dyDescent="0.25">
      <c r="A143" s="102"/>
      <c r="B143" s="97"/>
      <c r="C143" s="37" t="s">
        <v>23</v>
      </c>
      <c r="D143" s="37" t="s">
        <v>3</v>
      </c>
      <c r="E143" s="39">
        <v>0</v>
      </c>
      <c r="F143" s="81">
        <v>0</v>
      </c>
      <c r="G143" s="82"/>
      <c r="H143" s="82"/>
      <c r="I143" s="82"/>
      <c r="J143" s="83"/>
      <c r="K143" s="39">
        <v>0</v>
      </c>
      <c r="L143" s="39">
        <v>0</v>
      </c>
      <c r="M143" s="39">
        <v>0</v>
      </c>
      <c r="N143" s="39">
        <v>0</v>
      </c>
      <c r="O143" s="86"/>
      <c r="P143" s="19"/>
    </row>
    <row r="144" spans="1:17" ht="26.25" customHeight="1" x14ac:dyDescent="0.25">
      <c r="A144" s="102"/>
      <c r="B144" s="98" t="s">
        <v>113</v>
      </c>
      <c r="C144" s="101" t="s">
        <v>52</v>
      </c>
      <c r="D144" s="101" t="s">
        <v>52</v>
      </c>
      <c r="E144" s="93" t="s">
        <v>49</v>
      </c>
      <c r="F144" s="93" t="s">
        <v>50</v>
      </c>
      <c r="G144" s="81" t="s">
        <v>51</v>
      </c>
      <c r="H144" s="108"/>
      <c r="I144" s="108"/>
      <c r="J144" s="109"/>
      <c r="K144" s="93" t="s">
        <v>16</v>
      </c>
      <c r="L144" s="93" t="s">
        <v>20</v>
      </c>
      <c r="M144" s="93" t="s">
        <v>21</v>
      </c>
      <c r="N144" s="93" t="s">
        <v>22</v>
      </c>
      <c r="O144" s="84" t="s">
        <v>52</v>
      </c>
      <c r="P144" s="19"/>
    </row>
    <row r="145" spans="1:17" ht="42" customHeight="1" x14ac:dyDescent="0.25">
      <c r="A145" s="102"/>
      <c r="B145" s="99"/>
      <c r="C145" s="102"/>
      <c r="D145" s="102"/>
      <c r="E145" s="94"/>
      <c r="F145" s="94"/>
      <c r="G145" s="39" t="s">
        <v>45</v>
      </c>
      <c r="H145" s="39" t="s">
        <v>46</v>
      </c>
      <c r="I145" s="39" t="s">
        <v>47</v>
      </c>
      <c r="J145" s="39" t="s">
        <v>48</v>
      </c>
      <c r="K145" s="94"/>
      <c r="L145" s="94"/>
      <c r="M145" s="94"/>
      <c r="N145" s="94"/>
      <c r="O145" s="85"/>
      <c r="P145" s="19"/>
    </row>
    <row r="146" spans="1:17" ht="36" customHeight="1" x14ac:dyDescent="0.25">
      <c r="A146" s="103"/>
      <c r="B146" s="100"/>
      <c r="C146" s="103"/>
      <c r="D146" s="103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86"/>
      <c r="P146" s="19"/>
    </row>
    <row r="147" spans="1:17" ht="24" customHeight="1" x14ac:dyDescent="0.25">
      <c r="A147" s="207" t="s">
        <v>92</v>
      </c>
      <c r="B147" s="241"/>
      <c r="C147" s="241"/>
      <c r="D147" s="25" t="s">
        <v>5</v>
      </c>
      <c r="E147" s="23">
        <f t="shared" ref="E147:N147" si="23">E148+E149+E150</f>
        <v>2124671.7039999999</v>
      </c>
      <c r="F147" s="122">
        <f>F148+F149+F150</f>
        <v>527689.70399999991</v>
      </c>
      <c r="G147" s="123"/>
      <c r="H147" s="123"/>
      <c r="I147" s="123"/>
      <c r="J147" s="123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129" t="s">
        <v>52</v>
      </c>
      <c r="P147" s="15"/>
      <c r="Q147" s="15"/>
    </row>
    <row r="148" spans="1:17" ht="27.75" customHeight="1" x14ac:dyDescent="0.25">
      <c r="A148" s="207"/>
      <c r="B148" s="241"/>
      <c r="C148" s="241"/>
      <c r="D148" s="25" t="s">
        <v>6</v>
      </c>
      <c r="E148" s="23">
        <f>F148+K148+L148+M148+N148</f>
        <v>0</v>
      </c>
      <c r="F148" s="122">
        <f>F94+F76+F119+F137</f>
        <v>0</v>
      </c>
      <c r="G148" s="123"/>
      <c r="H148" s="123"/>
      <c r="I148" s="123"/>
      <c r="J148" s="123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130"/>
    </row>
    <row r="149" spans="1:17" ht="26.25" customHeight="1" x14ac:dyDescent="0.25">
      <c r="A149" s="207"/>
      <c r="B149" s="241"/>
      <c r="C149" s="241"/>
      <c r="D149" s="25" t="s">
        <v>4</v>
      </c>
      <c r="E149" s="23">
        <f>F149+K149+L149+M149+N149</f>
        <v>15256</v>
      </c>
      <c r="F149" s="122">
        <f>F138</f>
        <v>15256</v>
      </c>
      <c r="G149" s="123"/>
      <c r="H149" s="123"/>
      <c r="I149" s="123"/>
      <c r="J149" s="123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130"/>
    </row>
    <row r="150" spans="1:17" ht="36" customHeight="1" x14ac:dyDescent="0.25">
      <c r="A150" s="241"/>
      <c r="B150" s="241"/>
      <c r="C150" s="241"/>
      <c r="D150" s="25" t="s">
        <v>3</v>
      </c>
      <c r="E150" s="23">
        <f>F150+K150+L150+M150+N150</f>
        <v>2109415.7039999999</v>
      </c>
      <c r="F150" s="122">
        <f>F121+F96+F78+F139</f>
        <v>512433.70399999997</v>
      </c>
      <c r="G150" s="123"/>
      <c r="H150" s="123"/>
      <c r="I150" s="123"/>
      <c r="J150" s="123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131"/>
    </row>
    <row r="151" spans="1:17" ht="37.5" customHeight="1" x14ac:dyDescent="0.25">
      <c r="A151" s="177" t="s">
        <v>93</v>
      </c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</row>
    <row r="152" spans="1:17" ht="37.5" customHeight="1" x14ac:dyDescent="0.25">
      <c r="A152" s="177" t="s">
        <v>94</v>
      </c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 ht="25.5" customHeight="1" x14ac:dyDescent="0.25">
      <c r="A153" s="207">
        <v>1</v>
      </c>
      <c r="B153" s="186" t="s">
        <v>17</v>
      </c>
      <c r="C153" s="25" t="s">
        <v>23</v>
      </c>
      <c r="D153" s="25" t="s">
        <v>5</v>
      </c>
      <c r="E153" s="23">
        <f>E154+E155+E156</f>
        <v>224847.56</v>
      </c>
      <c r="F153" s="122">
        <f>F154+F155+F156</f>
        <v>224847.56</v>
      </c>
      <c r="G153" s="123"/>
      <c r="H153" s="123"/>
      <c r="I153" s="123"/>
      <c r="J153" s="123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116" t="s">
        <v>52</v>
      </c>
    </row>
    <row r="154" spans="1:17" ht="27.75" customHeight="1" x14ac:dyDescent="0.25">
      <c r="A154" s="207"/>
      <c r="B154" s="186"/>
      <c r="C154" s="25" t="s">
        <v>23</v>
      </c>
      <c r="D154" s="25" t="s">
        <v>6</v>
      </c>
      <c r="E154" s="23">
        <f>F154+K154+L154+M154+N154</f>
        <v>0</v>
      </c>
      <c r="F154" s="122">
        <f>F158</f>
        <v>0</v>
      </c>
      <c r="G154" s="123"/>
      <c r="H154" s="123"/>
      <c r="I154" s="123"/>
      <c r="J154" s="123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116"/>
    </row>
    <row r="155" spans="1:17" ht="25.5" customHeight="1" x14ac:dyDescent="0.25">
      <c r="A155" s="207"/>
      <c r="B155" s="186"/>
      <c r="C155" s="25" t="s">
        <v>23</v>
      </c>
      <c r="D155" s="25" t="s">
        <v>4</v>
      </c>
      <c r="E155" s="23">
        <f>F155+K155+L155+M155+N155</f>
        <v>147500</v>
      </c>
      <c r="F155" s="122">
        <f>F159</f>
        <v>147500</v>
      </c>
      <c r="G155" s="123"/>
      <c r="H155" s="123"/>
      <c r="I155" s="123"/>
      <c r="J155" s="123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116"/>
    </row>
    <row r="156" spans="1:17" ht="31.5" customHeight="1" x14ac:dyDescent="0.25">
      <c r="A156" s="207"/>
      <c r="B156" s="186"/>
      <c r="C156" s="25" t="s">
        <v>23</v>
      </c>
      <c r="D156" s="25" t="s">
        <v>3</v>
      </c>
      <c r="E156" s="23">
        <f>F156+K156+L156+M156+N156</f>
        <v>77347.56</v>
      </c>
      <c r="F156" s="122">
        <f>F160</f>
        <v>77347.56</v>
      </c>
      <c r="G156" s="123"/>
      <c r="H156" s="123"/>
      <c r="I156" s="123"/>
      <c r="J156" s="123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116"/>
    </row>
    <row r="157" spans="1:17" ht="21.75" customHeight="1" x14ac:dyDescent="0.25">
      <c r="A157" s="201" t="s">
        <v>11</v>
      </c>
      <c r="B157" s="161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07">
        <f>F158+F159+F160</f>
        <v>224847.56</v>
      </c>
      <c r="G157" s="105"/>
      <c r="H157" s="105"/>
      <c r="I157" s="105"/>
      <c r="J157" s="106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11" t="s">
        <v>81</v>
      </c>
    </row>
    <row r="158" spans="1:17" ht="29.25" customHeight="1" x14ac:dyDescent="0.25">
      <c r="A158" s="202"/>
      <c r="B158" s="162"/>
      <c r="C158" s="26" t="s">
        <v>23</v>
      </c>
      <c r="D158" s="26" t="s">
        <v>6</v>
      </c>
      <c r="E158" s="5">
        <f>F158+K158+L158+M158+N158</f>
        <v>0</v>
      </c>
      <c r="F158" s="107">
        <v>0</v>
      </c>
      <c r="G158" s="105"/>
      <c r="H158" s="105"/>
      <c r="I158" s="105"/>
      <c r="J158" s="106"/>
      <c r="K158" s="5">
        <v>0</v>
      </c>
      <c r="L158" s="5">
        <v>0</v>
      </c>
      <c r="M158" s="5">
        <v>0</v>
      </c>
      <c r="N158" s="5">
        <v>0</v>
      </c>
      <c r="O158" s="114"/>
    </row>
    <row r="159" spans="1:17" ht="32.25" customHeight="1" x14ac:dyDescent="0.25">
      <c r="A159" s="202"/>
      <c r="B159" s="162"/>
      <c r="C159" s="26" t="s">
        <v>23</v>
      </c>
      <c r="D159" s="26" t="s">
        <v>4</v>
      </c>
      <c r="E159" s="5">
        <f>F159+K159+L159+M159+N159</f>
        <v>147500</v>
      </c>
      <c r="F159" s="107">
        <v>147500</v>
      </c>
      <c r="G159" s="105"/>
      <c r="H159" s="105"/>
      <c r="I159" s="105"/>
      <c r="J159" s="106"/>
      <c r="K159" s="5">
        <v>0</v>
      </c>
      <c r="L159" s="5">
        <v>0</v>
      </c>
      <c r="M159" s="5">
        <v>0</v>
      </c>
      <c r="N159" s="5">
        <v>0</v>
      </c>
      <c r="O159" s="114"/>
      <c r="P159" s="199"/>
      <c r="Q159" s="200"/>
    </row>
    <row r="160" spans="1:17" ht="57" customHeight="1" x14ac:dyDescent="0.25">
      <c r="A160" s="175"/>
      <c r="B160" s="203"/>
      <c r="C160" s="26" t="s">
        <v>23</v>
      </c>
      <c r="D160" s="26" t="s">
        <v>3</v>
      </c>
      <c r="E160" s="5">
        <f>F160+K160+L160+M160+N160</f>
        <v>77347.56</v>
      </c>
      <c r="F160" s="107">
        <v>77347.56</v>
      </c>
      <c r="G160" s="105"/>
      <c r="H160" s="105"/>
      <c r="I160" s="105"/>
      <c r="J160" s="106"/>
      <c r="K160" s="5">
        <v>0</v>
      </c>
      <c r="L160" s="5">
        <v>0</v>
      </c>
      <c r="M160" s="5">
        <v>0</v>
      </c>
      <c r="N160" s="5">
        <v>0</v>
      </c>
      <c r="O160" s="115"/>
    </row>
    <row r="161" spans="1:17" ht="27" customHeight="1" x14ac:dyDescent="0.25">
      <c r="A161" s="165"/>
      <c r="B161" s="161" t="s">
        <v>63</v>
      </c>
      <c r="C161" s="90" t="s">
        <v>52</v>
      </c>
      <c r="D161" s="90" t="s">
        <v>52</v>
      </c>
      <c r="E161" s="110" t="s">
        <v>49</v>
      </c>
      <c r="F161" s="110" t="s">
        <v>50</v>
      </c>
      <c r="G161" s="107" t="s">
        <v>51</v>
      </c>
      <c r="H161" s="141"/>
      <c r="I161" s="141"/>
      <c r="J161" s="142"/>
      <c r="K161" s="110" t="s">
        <v>16</v>
      </c>
      <c r="L161" s="110" t="s">
        <v>20</v>
      </c>
      <c r="M161" s="110" t="s">
        <v>21</v>
      </c>
      <c r="N161" s="110" t="s">
        <v>22</v>
      </c>
      <c r="O161" s="111" t="s">
        <v>52</v>
      </c>
    </row>
    <row r="162" spans="1:17" ht="19.5" customHeight="1" x14ac:dyDescent="0.25">
      <c r="A162" s="165"/>
      <c r="B162" s="162"/>
      <c r="C162" s="91"/>
      <c r="D162" s="91"/>
      <c r="E162" s="92"/>
      <c r="F162" s="92"/>
      <c r="G162" s="5" t="s">
        <v>45</v>
      </c>
      <c r="H162" s="5" t="s">
        <v>46</v>
      </c>
      <c r="I162" s="5" t="s">
        <v>47</v>
      </c>
      <c r="J162" s="5" t="s">
        <v>48</v>
      </c>
      <c r="K162" s="92"/>
      <c r="L162" s="92"/>
      <c r="M162" s="92"/>
      <c r="N162" s="92"/>
      <c r="O162" s="91"/>
    </row>
    <row r="163" spans="1:17" ht="19.5" customHeight="1" x14ac:dyDescent="0.25">
      <c r="A163" s="166"/>
      <c r="B163" s="162"/>
      <c r="C163" s="92"/>
      <c r="D163" s="92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92"/>
    </row>
    <row r="164" spans="1:17" ht="26.25" customHeight="1" x14ac:dyDescent="0.25">
      <c r="A164" s="207" t="s">
        <v>95</v>
      </c>
      <c r="B164" s="207"/>
      <c r="C164" s="207"/>
      <c r="D164" s="25" t="s">
        <v>5</v>
      </c>
      <c r="E164" s="23">
        <f t="shared" ref="E164:N164" si="27">E165+E166+E167</f>
        <v>224847.56</v>
      </c>
      <c r="F164" s="122">
        <f>F165+F166+F167</f>
        <v>224847.56</v>
      </c>
      <c r="G164" s="123"/>
      <c r="H164" s="123"/>
      <c r="I164" s="123"/>
      <c r="J164" s="123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205" t="s">
        <v>52</v>
      </c>
      <c r="Q164" s="15"/>
    </row>
    <row r="165" spans="1:17" ht="27.75" customHeight="1" x14ac:dyDescent="0.25">
      <c r="A165" s="207"/>
      <c r="B165" s="207"/>
      <c r="C165" s="207"/>
      <c r="D165" s="25" t="s">
        <v>6</v>
      </c>
      <c r="E165" s="23">
        <f>F165+K165+L165+M165+N165</f>
        <v>0</v>
      </c>
      <c r="F165" s="122">
        <f>F154</f>
        <v>0</v>
      </c>
      <c r="G165" s="123"/>
      <c r="H165" s="123"/>
      <c r="I165" s="123"/>
      <c r="J165" s="123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205"/>
    </row>
    <row r="166" spans="1:17" ht="26.25" customHeight="1" x14ac:dyDescent="0.25">
      <c r="A166" s="207"/>
      <c r="B166" s="207"/>
      <c r="C166" s="207"/>
      <c r="D166" s="25" t="s">
        <v>4</v>
      </c>
      <c r="E166" s="23">
        <f>F166+K166+L166+M166+N166</f>
        <v>147500</v>
      </c>
      <c r="F166" s="122">
        <f>F155</f>
        <v>147500</v>
      </c>
      <c r="G166" s="123"/>
      <c r="H166" s="123"/>
      <c r="I166" s="123"/>
      <c r="J166" s="123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205"/>
    </row>
    <row r="167" spans="1:17" ht="27" customHeight="1" x14ac:dyDescent="0.25">
      <c r="A167" s="207"/>
      <c r="B167" s="207"/>
      <c r="C167" s="207"/>
      <c r="D167" s="25" t="s">
        <v>3</v>
      </c>
      <c r="E167" s="23">
        <f>F167+K167+L167+M167+N167</f>
        <v>77347.56</v>
      </c>
      <c r="F167" s="122">
        <f>F156</f>
        <v>77347.56</v>
      </c>
      <c r="G167" s="123"/>
      <c r="H167" s="123"/>
      <c r="I167" s="123"/>
      <c r="J167" s="123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205"/>
    </row>
    <row r="168" spans="1:17" ht="28.5" customHeight="1" x14ac:dyDescent="0.25">
      <c r="A168" s="177" t="s">
        <v>96</v>
      </c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</row>
    <row r="169" spans="1:17" ht="33" customHeight="1" x14ac:dyDescent="0.25">
      <c r="A169" s="177" t="s">
        <v>97</v>
      </c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</row>
    <row r="170" spans="1:17" ht="24" customHeight="1" x14ac:dyDescent="0.25">
      <c r="A170" s="117">
        <v>1</v>
      </c>
      <c r="B170" s="120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22">
        <f>F171+F172+F173</f>
        <v>240651.2</v>
      </c>
      <c r="G170" s="123"/>
      <c r="H170" s="123"/>
      <c r="I170" s="123"/>
      <c r="J170" s="123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205" t="s">
        <v>52</v>
      </c>
    </row>
    <row r="171" spans="1:17" ht="27" customHeight="1" x14ac:dyDescent="0.25">
      <c r="A171" s="117"/>
      <c r="B171" s="120"/>
      <c r="C171" s="25" t="s">
        <v>23</v>
      </c>
      <c r="D171" s="25" t="s">
        <v>6</v>
      </c>
      <c r="E171" s="23">
        <f t="shared" ref="E171:E177" si="30">F171+K171+L171+M171+N171</f>
        <v>0</v>
      </c>
      <c r="F171" s="122">
        <f>F175</f>
        <v>0</v>
      </c>
      <c r="G171" s="123"/>
      <c r="H171" s="123"/>
      <c r="I171" s="123"/>
      <c r="J171" s="123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205"/>
    </row>
    <row r="172" spans="1:17" ht="28.5" customHeight="1" x14ac:dyDescent="0.25">
      <c r="A172" s="117"/>
      <c r="B172" s="120"/>
      <c r="C172" s="25" t="s">
        <v>23</v>
      </c>
      <c r="D172" s="25" t="s">
        <v>4</v>
      </c>
      <c r="E172" s="23">
        <f t="shared" si="30"/>
        <v>0</v>
      </c>
      <c r="F172" s="122">
        <f>F176</f>
        <v>0</v>
      </c>
      <c r="G172" s="123"/>
      <c r="H172" s="123"/>
      <c r="I172" s="123"/>
      <c r="J172" s="123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205"/>
    </row>
    <row r="173" spans="1:17" ht="39" customHeight="1" x14ac:dyDescent="0.25">
      <c r="A173" s="117"/>
      <c r="B173" s="120"/>
      <c r="C173" s="25" t="s">
        <v>23</v>
      </c>
      <c r="D173" s="25" t="s">
        <v>3</v>
      </c>
      <c r="E173" s="23">
        <f t="shared" si="30"/>
        <v>1203256</v>
      </c>
      <c r="F173" s="122">
        <f>F177</f>
        <v>240651.2</v>
      </c>
      <c r="G173" s="123"/>
      <c r="H173" s="123"/>
      <c r="I173" s="123"/>
      <c r="J173" s="123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205"/>
    </row>
    <row r="174" spans="1:17" ht="25.5" customHeight="1" x14ac:dyDescent="0.25">
      <c r="A174" s="90">
        <v>1.1000000000000001</v>
      </c>
      <c r="B174" s="136" t="s">
        <v>37</v>
      </c>
      <c r="C174" s="26" t="s">
        <v>23</v>
      </c>
      <c r="D174" s="27" t="s">
        <v>5</v>
      </c>
      <c r="E174" s="5">
        <f t="shared" si="30"/>
        <v>1203256</v>
      </c>
      <c r="F174" s="107">
        <f>F175+F176+F177</f>
        <v>240651.2</v>
      </c>
      <c r="G174" s="105"/>
      <c r="H174" s="105"/>
      <c r="I174" s="105"/>
      <c r="J174" s="106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11" t="s">
        <v>14</v>
      </c>
    </row>
    <row r="175" spans="1:17" ht="24.75" customHeight="1" x14ac:dyDescent="0.25">
      <c r="A175" s="216"/>
      <c r="B175" s="233"/>
      <c r="C175" s="26" t="s">
        <v>23</v>
      </c>
      <c r="D175" s="26" t="s">
        <v>6</v>
      </c>
      <c r="E175" s="5">
        <f t="shared" si="30"/>
        <v>0</v>
      </c>
      <c r="F175" s="107">
        <v>0</v>
      </c>
      <c r="G175" s="105"/>
      <c r="H175" s="105"/>
      <c r="I175" s="105"/>
      <c r="J175" s="106"/>
      <c r="K175" s="5">
        <v>0</v>
      </c>
      <c r="L175" s="5">
        <v>0</v>
      </c>
      <c r="M175" s="5">
        <v>0</v>
      </c>
      <c r="N175" s="5">
        <v>0</v>
      </c>
      <c r="O175" s="114"/>
    </row>
    <row r="176" spans="1:17" ht="33" customHeight="1" x14ac:dyDescent="0.25">
      <c r="A176" s="216"/>
      <c r="B176" s="233"/>
      <c r="C176" s="26" t="s">
        <v>23</v>
      </c>
      <c r="D176" s="26" t="s">
        <v>4</v>
      </c>
      <c r="E176" s="5">
        <f t="shared" si="30"/>
        <v>0</v>
      </c>
      <c r="F176" s="107">
        <v>0</v>
      </c>
      <c r="G176" s="105"/>
      <c r="H176" s="105"/>
      <c r="I176" s="105"/>
      <c r="J176" s="106"/>
      <c r="K176" s="5">
        <v>0</v>
      </c>
      <c r="L176" s="5">
        <v>0</v>
      </c>
      <c r="M176" s="5">
        <v>0</v>
      </c>
      <c r="N176" s="5">
        <v>0</v>
      </c>
      <c r="O176" s="114"/>
    </row>
    <row r="177" spans="1:15" ht="30.75" customHeight="1" x14ac:dyDescent="0.25">
      <c r="A177" s="216"/>
      <c r="B177" s="234"/>
      <c r="C177" s="26" t="s">
        <v>23</v>
      </c>
      <c r="D177" s="26" t="s">
        <v>3</v>
      </c>
      <c r="E177" s="5">
        <f t="shared" si="30"/>
        <v>1203256</v>
      </c>
      <c r="F177" s="107">
        <v>240651.2</v>
      </c>
      <c r="G177" s="105"/>
      <c r="H177" s="105"/>
      <c r="I177" s="105"/>
      <c r="J177" s="106"/>
      <c r="K177" s="5">
        <v>240651.2</v>
      </c>
      <c r="L177" s="5">
        <v>240651.2</v>
      </c>
      <c r="M177" s="5">
        <v>240651.2</v>
      </c>
      <c r="N177" s="5">
        <v>240651.2</v>
      </c>
      <c r="O177" s="115"/>
    </row>
    <row r="178" spans="1:15" ht="27.75" customHeight="1" x14ac:dyDescent="0.25">
      <c r="A178" s="112"/>
      <c r="B178" s="87" t="s">
        <v>53</v>
      </c>
      <c r="C178" s="90" t="s">
        <v>52</v>
      </c>
      <c r="D178" s="90" t="s">
        <v>52</v>
      </c>
      <c r="E178" s="110" t="s">
        <v>49</v>
      </c>
      <c r="F178" s="110" t="s">
        <v>50</v>
      </c>
      <c r="G178" s="107" t="s">
        <v>51</v>
      </c>
      <c r="H178" s="141"/>
      <c r="I178" s="141"/>
      <c r="J178" s="142"/>
      <c r="K178" s="110" t="s">
        <v>16</v>
      </c>
      <c r="L178" s="110" t="s">
        <v>20</v>
      </c>
      <c r="M178" s="110" t="s">
        <v>21</v>
      </c>
      <c r="N178" s="110" t="s">
        <v>22</v>
      </c>
      <c r="O178" s="111" t="s">
        <v>52</v>
      </c>
    </row>
    <row r="179" spans="1:15" ht="19.5" customHeight="1" x14ac:dyDescent="0.25">
      <c r="A179" s="112"/>
      <c r="B179" s="148"/>
      <c r="C179" s="91"/>
      <c r="D179" s="91"/>
      <c r="E179" s="92"/>
      <c r="F179" s="92"/>
      <c r="G179" s="5" t="s">
        <v>45</v>
      </c>
      <c r="H179" s="5" t="s">
        <v>46</v>
      </c>
      <c r="I179" s="5" t="s">
        <v>47</v>
      </c>
      <c r="J179" s="5" t="s">
        <v>48</v>
      </c>
      <c r="K179" s="92"/>
      <c r="L179" s="92"/>
      <c r="M179" s="92"/>
      <c r="N179" s="92"/>
      <c r="O179" s="112"/>
    </row>
    <row r="180" spans="1:15" ht="27.75" customHeight="1" x14ac:dyDescent="0.25">
      <c r="A180" s="113"/>
      <c r="B180" s="149"/>
      <c r="C180" s="92"/>
      <c r="D180" s="92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13"/>
    </row>
    <row r="181" spans="1:15" ht="24" customHeight="1" x14ac:dyDescent="0.25">
      <c r="A181" s="212">
        <v>2</v>
      </c>
      <c r="B181" s="213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04">
        <f>F182+F183+F184</f>
        <v>22313.65</v>
      </c>
      <c r="G181" s="105"/>
      <c r="H181" s="105"/>
      <c r="I181" s="105"/>
      <c r="J181" s="106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11" t="s">
        <v>14</v>
      </c>
    </row>
    <row r="182" spans="1:15" ht="25.5" customHeight="1" x14ac:dyDescent="0.25">
      <c r="A182" s="130"/>
      <c r="B182" s="214"/>
      <c r="C182" s="31" t="s">
        <v>23</v>
      </c>
      <c r="D182" s="31" t="s">
        <v>6</v>
      </c>
      <c r="E182" s="23">
        <f>F182+K182+L182+M182+N182</f>
        <v>0</v>
      </c>
      <c r="F182" s="104">
        <f>F193+F186</f>
        <v>0</v>
      </c>
      <c r="G182" s="105"/>
      <c r="H182" s="105"/>
      <c r="I182" s="105"/>
      <c r="J182" s="106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114"/>
    </row>
    <row r="183" spans="1:15" ht="30.75" customHeight="1" x14ac:dyDescent="0.25">
      <c r="A183" s="130"/>
      <c r="B183" s="214"/>
      <c r="C183" s="31" t="s">
        <v>23</v>
      </c>
      <c r="D183" s="31" t="s">
        <v>4</v>
      </c>
      <c r="E183" s="23">
        <f>F183+K183+L183+M183+N183</f>
        <v>0</v>
      </c>
      <c r="F183" s="104">
        <f>F194+F187</f>
        <v>0</v>
      </c>
      <c r="G183" s="105"/>
      <c r="H183" s="105"/>
      <c r="I183" s="105"/>
      <c r="J183" s="106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114"/>
    </row>
    <row r="184" spans="1:15" ht="28.5" customHeight="1" x14ac:dyDescent="0.25">
      <c r="A184" s="131"/>
      <c r="B184" s="215"/>
      <c r="C184" s="31" t="s">
        <v>23</v>
      </c>
      <c r="D184" s="31" t="s">
        <v>3</v>
      </c>
      <c r="E184" s="23">
        <f>F184+K184+L184+M184+N184</f>
        <v>24313.65</v>
      </c>
      <c r="F184" s="104">
        <f>F195+F188</f>
        <v>22313.65</v>
      </c>
      <c r="G184" s="105"/>
      <c r="H184" s="105"/>
      <c r="I184" s="105"/>
      <c r="J184" s="106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115"/>
    </row>
    <row r="185" spans="1:15" ht="24.75" customHeight="1" x14ac:dyDescent="0.25">
      <c r="A185" s="227">
        <v>2.1</v>
      </c>
      <c r="B185" s="229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07">
        <f>F186+F187+F188</f>
        <v>1855.22</v>
      </c>
      <c r="G185" s="105"/>
      <c r="H185" s="105"/>
      <c r="I185" s="105"/>
      <c r="J185" s="106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11" t="s">
        <v>14</v>
      </c>
    </row>
    <row r="186" spans="1:15" ht="21.75" customHeight="1" x14ac:dyDescent="0.25">
      <c r="A186" s="228"/>
      <c r="B186" s="144"/>
      <c r="C186" s="26" t="s">
        <v>23</v>
      </c>
      <c r="D186" s="26" t="s">
        <v>6</v>
      </c>
      <c r="E186" s="5">
        <f>F186+K186+L186+M186+N186</f>
        <v>0</v>
      </c>
      <c r="F186" s="107">
        <v>0</v>
      </c>
      <c r="G186" s="105"/>
      <c r="H186" s="105"/>
      <c r="I186" s="105"/>
      <c r="J186" s="106"/>
      <c r="K186" s="5">
        <v>0</v>
      </c>
      <c r="L186" s="5">
        <v>0</v>
      </c>
      <c r="M186" s="5">
        <v>0</v>
      </c>
      <c r="N186" s="5">
        <v>0</v>
      </c>
      <c r="O186" s="114"/>
    </row>
    <row r="187" spans="1:15" ht="29.25" customHeight="1" x14ac:dyDescent="0.25">
      <c r="A187" s="228"/>
      <c r="B187" s="144"/>
      <c r="C187" s="26" t="s">
        <v>23</v>
      </c>
      <c r="D187" s="26" t="s">
        <v>4</v>
      </c>
      <c r="E187" s="5">
        <f>F187+K187+L187+M187+N187</f>
        <v>0</v>
      </c>
      <c r="F187" s="107">
        <v>0</v>
      </c>
      <c r="G187" s="105"/>
      <c r="H187" s="105"/>
      <c r="I187" s="105"/>
      <c r="J187" s="106"/>
      <c r="K187" s="5">
        <v>0</v>
      </c>
      <c r="L187" s="5">
        <v>0</v>
      </c>
      <c r="M187" s="5">
        <v>0</v>
      </c>
      <c r="N187" s="5">
        <v>0</v>
      </c>
      <c r="O187" s="114"/>
    </row>
    <row r="188" spans="1:15" ht="39" customHeight="1" x14ac:dyDescent="0.25">
      <c r="A188" s="228"/>
      <c r="B188" s="145"/>
      <c r="C188" s="26" t="s">
        <v>23</v>
      </c>
      <c r="D188" s="26" t="s">
        <v>3</v>
      </c>
      <c r="E188" s="5">
        <f>F188+K188+L188+M188+N188</f>
        <v>3855.2200000000003</v>
      </c>
      <c r="F188" s="107">
        <v>1855.22</v>
      </c>
      <c r="G188" s="105"/>
      <c r="H188" s="105"/>
      <c r="I188" s="105"/>
      <c r="J188" s="106"/>
      <c r="K188" s="5">
        <v>2000</v>
      </c>
      <c r="L188" s="5">
        <v>0</v>
      </c>
      <c r="M188" s="5">
        <v>0</v>
      </c>
      <c r="N188" s="5">
        <v>0</v>
      </c>
      <c r="O188" s="115"/>
    </row>
    <row r="189" spans="1:15" ht="27.75" customHeight="1" x14ac:dyDescent="0.25">
      <c r="A189" s="112"/>
      <c r="B189" s="229" t="s">
        <v>64</v>
      </c>
      <c r="C189" s="90" t="s">
        <v>52</v>
      </c>
      <c r="D189" s="90" t="s">
        <v>52</v>
      </c>
      <c r="E189" s="110" t="s">
        <v>49</v>
      </c>
      <c r="F189" s="110" t="s">
        <v>50</v>
      </c>
      <c r="G189" s="107" t="s">
        <v>51</v>
      </c>
      <c r="H189" s="141"/>
      <c r="I189" s="141"/>
      <c r="J189" s="142"/>
      <c r="K189" s="110" t="s">
        <v>16</v>
      </c>
      <c r="L189" s="110" t="s">
        <v>20</v>
      </c>
      <c r="M189" s="110" t="s">
        <v>21</v>
      </c>
      <c r="N189" s="110" t="s">
        <v>22</v>
      </c>
      <c r="O189" s="111" t="s">
        <v>52</v>
      </c>
    </row>
    <row r="190" spans="1:15" ht="19.5" customHeight="1" x14ac:dyDescent="0.25">
      <c r="A190" s="112"/>
      <c r="B190" s="230"/>
      <c r="C190" s="91"/>
      <c r="D190" s="91"/>
      <c r="E190" s="92"/>
      <c r="F190" s="92"/>
      <c r="G190" s="5" t="s">
        <v>45</v>
      </c>
      <c r="H190" s="5" t="s">
        <v>46</v>
      </c>
      <c r="I190" s="5" t="s">
        <v>47</v>
      </c>
      <c r="J190" s="5" t="s">
        <v>48</v>
      </c>
      <c r="K190" s="92"/>
      <c r="L190" s="92"/>
      <c r="M190" s="92"/>
      <c r="N190" s="92"/>
      <c r="O190" s="112"/>
    </row>
    <row r="191" spans="1:15" ht="20.25" customHeight="1" x14ac:dyDescent="0.25">
      <c r="A191" s="113"/>
      <c r="B191" s="231"/>
      <c r="C191" s="92"/>
      <c r="D191" s="92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13"/>
    </row>
    <row r="192" spans="1:15" ht="24" customHeight="1" x14ac:dyDescent="0.25">
      <c r="A192" s="221">
        <v>2.2000000000000002</v>
      </c>
      <c r="B192" s="171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07">
        <f>F193+F194+F195</f>
        <v>20458.43</v>
      </c>
      <c r="G192" s="105"/>
      <c r="H192" s="105"/>
      <c r="I192" s="105"/>
      <c r="J192" s="106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11" t="s">
        <v>14</v>
      </c>
    </row>
    <row r="193" spans="1:15" ht="27" customHeight="1" x14ac:dyDescent="0.25">
      <c r="A193" s="222"/>
      <c r="B193" s="220"/>
      <c r="C193" s="27" t="s">
        <v>23</v>
      </c>
      <c r="D193" s="26" t="s">
        <v>6</v>
      </c>
      <c r="E193" s="5">
        <f>F193+K193+L193+M193+N193</f>
        <v>0</v>
      </c>
      <c r="F193" s="107">
        <v>0</v>
      </c>
      <c r="G193" s="105"/>
      <c r="H193" s="105"/>
      <c r="I193" s="105"/>
      <c r="J193" s="106"/>
      <c r="K193" s="5">
        <v>0</v>
      </c>
      <c r="L193" s="5">
        <v>0</v>
      </c>
      <c r="M193" s="5">
        <v>0</v>
      </c>
      <c r="N193" s="5">
        <v>0</v>
      </c>
      <c r="O193" s="114"/>
    </row>
    <row r="194" spans="1:15" ht="39" customHeight="1" x14ac:dyDescent="0.25">
      <c r="A194" s="222"/>
      <c r="B194" s="220"/>
      <c r="C194" s="27" t="s">
        <v>23</v>
      </c>
      <c r="D194" s="26" t="s">
        <v>4</v>
      </c>
      <c r="E194" s="5">
        <f>F194+K194+L194+M194+N194</f>
        <v>0</v>
      </c>
      <c r="F194" s="107">
        <v>0</v>
      </c>
      <c r="G194" s="105"/>
      <c r="H194" s="105"/>
      <c r="I194" s="105"/>
      <c r="J194" s="106"/>
      <c r="K194" s="5">
        <v>0</v>
      </c>
      <c r="L194" s="5">
        <v>0</v>
      </c>
      <c r="M194" s="5">
        <v>0</v>
      </c>
      <c r="N194" s="5">
        <v>0</v>
      </c>
      <c r="O194" s="114"/>
    </row>
    <row r="195" spans="1:15" ht="24.75" customHeight="1" x14ac:dyDescent="0.25">
      <c r="A195" s="222"/>
      <c r="B195" s="220"/>
      <c r="C195" s="27" t="s">
        <v>23</v>
      </c>
      <c r="D195" s="26" t="s">
        <v>3</v>
      </c>
      <c r="E195" s="5">
        <f>F195+K195+L195+M195+N195</f>
        <v>20458.43</v>
      </c>
      <c r="F195" s="107">
        <f>1324.8+19133.63</f>
        <v>20458.43</v>
      </c>
      <c r="G195" s="105"/>
      <c r="H195" s="105"/>
      <c r="I195" s="105"/>
      <c r="J195" s="106"/>
      <c r="K195" s="5">
        <v>0</v>
      </c>
      <c r="L195" s="5">
        <v>0</v>
      </c>
      <c r="M195" s="5">
        <v>0</v>
      </c>
      <c r="N195" s="5">
        <v>0</v>
      </c>
      <c r="O195" s="115"/>
    </row>
    <row r="196" spans="1:15" ht="31.5" customHeight="1" x14ac:dyDescent="0.25">
      <c r="A196" s="123"/>
      <c r="B196" s="136" t="s">
        <v>65</v>
      </c>
      <c r="C196" s="90" t="s">
        <v>52</v>
      </c>
      <c r="D196" s="90" t="s">
        <v>52</v>
      </c>
      <c r="E196" s="110" t="s">
        <v>49</v>
      </c>
      <c r="F196" s="110" t="s">
        <v>50</v>
      </c>
      <c r="G196" s="107" t="s">
        <v>51</v>
      </c>
      <c r="H196" s="141"/>
      <c r="I196" s="141"/>
      <c r="J196" s="142"/>
      <c r="K196" s="110" t="s">
        <v>16</v>
      </c>
      <c r="L196" s="110" t="s">
        <v>20</v>
      </c>
      <c r="M196" s="110" t="s">
        <v>21</v>
      </c>
      <c r="N196" s="110" t="s">
        <v>22</v>
      </c>
      <c r="O196" s="111" t="s">
        <v>52</v>
      </c>
    </row>
    <row r="197" spans="1:15" ht="15.75" customHeight="1" x14ac:dyDescent="0.25">
      <c r="A197" s="123"/>
      <c r="B197" s="144"/>
      <c r="C197" s="91"/>
      <c r="D197" s="91"/>
      <c r="E197" s="92"/>
      <c r="F197" s="92"/>
      <c r="G197" s="5" t="s">
        <v>45</v>
      </c>
      <c r="H197" s="5" t="s">
        <v>46</v>
      </c>
      <c r="I197" s="5" t="s">
        <v>47</v>
      </c>
      <c r="J197" s="5" t="s">
        <v>48</v>
      </c>
      <c r="K197" s="92"/>
      <c r="L197" s="92"/>
      <c r="M197" s="92"/>
      <c r="N197" s="92"/>
      <c r="O197" s="112"/>
    </row>
    <row r="198" spans="1:15" ht="17.25" customHeight="1" x14ac:dyDescent="0.25">
      <c r="A198" s="123"/>
      <c r="B198" s="145"/>
      <c r="C198" s="92"/>
      <c r="D198" s="92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13"/>
    </row>
    <row r="199" spans="1:15" ht="24" customHeight="1" x14ac:dyDescent="0.25">
      <c r="A199" s="209" t="s">
        <v>98</v>
      </c>
      <c r="B199" s="121"/>
      <c r="C199" s="121"/>
      <c r="D199" s="25" t="s">
        <v>5</v>
      </c>
      <c r="E199" s="23">
        <f>F199+K199+L199+M199+N199</f>
        <v>1227569.6499999999</v>
      </c>
      <c r="F199" s="122">
        <f>F200+F201+F202</f>
        <v>262964.85000000003</v>
      </c>
      <c r="G199" s="123"/>
      <c r="H199" s="123"/>
      <c r="I199" s="123"/>
      <c r="J199" s="123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129" t="s">
        <v>52</v>
      </c>
    </row>
    <row r="200" spans="1:15" ht="27" customHeight="1" x14ac:dyDescent="0.25">
      <c r="A200" s="121"/>
      <c r="B200" s="121"/>
      <c r="C200" s="121"/>
      <c r="D200" s="25" t="s">
        <v>6</v>
      </c>
      <c r="E200" s="23">
        <f>F200+K200+L200+M200+N200</f>
        <v>0</v>
      </c>
      <c r="F200" s="122">
        <f>F171+F182</f>
        <v>0</v>
      </c>
      <c r="G200" s="123"/>
      <c r="H200" s="123"/>
      <c r="I200" s="123"/>
      <c r="J200" s="123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130"/>
    </row>
    <row r="201" spans="1:15" ht="29.25" customHeight="1" x14ac:dyDescent="0.25">
      <c r="A201" s="121"/>
      <c r="B201" s="121"/>
      <c r="C201" s="121"/>
      <c r="D201" s="25" t="s">
        <v>4</v>
      </c>
      <c r="E201" s="23">
        <f>F201+K201+L201+M201+N201</f>
        <v>0</v>
      </c>
      <c r="F201" s="122">
        <f>F172+F183</f>
        <v>0</v>
      </c>
      <c r="G201" s="123"/>
      <c r="H201" s="123"/>
      <c r="I201" s="123"/>
      <c r="J201" s="123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130"/>
    </row>
    <row r="202" spans="1:15" ht="27.75" customHeight="1" x14ac:dyDescent="0.25">
      <c r="A202" s="121"/>
      <c r="B202" s="121"/>
      <c r="C202" s="121"/>
      <c r="D202" s="25" t="s">
        <v>3</v>
      </c>
      <c r="E202" s="23">
        <f>F202+K202+L202+M202+N202</f>
        <v>1227569.6499999999</v>
      </c>
      <c r="F202" s="122">
        <f>F173+F184</f>
        <v>262964.85000000003</v>
      </c>
      <c r="G202" s="123"/>
      <c r="H202" s="123"/>
      <c r="I202" s="123"/>
      <c r="J202" s="123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131"/>
    </row>
    <row r="203" spans="1:15" ht="25.5" customHeight="1" x14ac:dyDescent="0.25">
      <c r="A203" s="177" t="s">
        <v>99</v>
      </c>
      <c r="B203" s="208"/>
      <c r="C203" s="208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</row>
    <row r="204" spans="1:15" ht="24" customHeight="1" x14ac:dyDescent="0.25">
      <c r="A204" s="177" t="s">
        <v>100</v>
      </c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</row>
    <row r="205" spans="1:15" ht="39" customHeight="1" x14ac:dyDescent="0.25">
      <c r="A205" s="209">
        <v>1</v>
      </c>
      <c r="B205" s="134" t="s">
        <v>41</v>
      </c>
      <c r="C205" s="25" t="s">
        <v>23</v>
      </c>
      <c r="D205" s="25" t="s">
        <v>5</v>
      </c>
      <c r="E205" s="23">
        <f>F205+K205+L205+M205+N205</f>
        <v>0</v>
      </c>
      <c r="F205" s="122">
        <f>F206+F207+F208</f>
        <v>0</v>
      </c>
      <c r="G205" s="123"/>
      <c r="H205" s="123"/>
      <c r="I205" s="123"/>
      <c r="J205" s="123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158" t="s">
        <v>52</v>
      </c>
    </row>
    <row r="206" spans="1:15" ht="39" customHeight="1" x14ac:dyDescent="0.25">
      <c r="A206" s="210"/>
      <c r="B206" s="134"/>
      <c r="C206" s="25" t="s">
        <v>23</v>
      </c>
      <c r="D206" s="25" t="s">
        <v>6</v>
      </c>
      <c r="E206" s="23">
        <f>F206+K206+L206+M206+N206</f>
        <v>0</v>
      </c>
      <c r="F206" s="122">
        <f>F210</f>
        <v>0</v>
      </c>
      <c r="G206" s="123"/>
      <c r="H206" s="123"/>
      <c r="I206" s="123"/>
      <c r="J206" s="123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23"/>
    </row>
    <row r="207" spans="1:15" ht="39" customHeight="1" x14ac:dyDescent="0.25">
      <c r="A207" s="210"/>
      <c r="B207" s="134"/>
      <c r="C207" s="25" t="s">
        <v>23</v>
      </c>
      <c r="D207" s="25" t="s">
        <v>4</v>
      </c>
      <c r="E207" s="23">
        <f>F207+K207+L207+M207+N207</f>
        <v>0</v>
      </c>
      <c r="F207" s="122">
        <f>F211</f>
        <v>0</v>
      </c>
      <c r="G207" s="123"/>
      <c r="H207" s="123"/>
      <c r="I207" s="123"/>
      <c r="J207" s="123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23"/>
    </row>
    <row r="208" spans="1:15" ht="34.5" customHeight="1" x14ac:dyDescent="0.25">
      <c r="A208" s="210"/>
      <c r="B208" s="134"/>
      <c r="C208" s="25" t="s">
        <v>23</v>
      </c>
      <c r="D208" s="25" t="s">
        <v>3</v>
      </c>
      <c r="E208" s="23">
        <f>F208+K208+L208+M208+N208</f>
        <v>0</v>
      </c>
      <c r="F208" s="122">
        <f>F212</f>
        <v>0</v>
      </c>
      <c r="G208" s="123"/>
      <c r="H208" s="123"/>
      <c r="I208" s="123"/>
      <c r="J208" s="123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23"/>
    </row>
    <row r="209" spans="1:15" ht="20.25" customHeight="1" x14ac:dyDescent="0.25">
      <c r="A209" s="84">
        <v>1.1000000000000001</v>
      </c>
      <c r="B209" s="217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07">
        <f>F210+F211+F212</f>
        <v>0</v>
      </c>
      <c r="G209" s="141"/>
      <c r="H209" s="141"/>
      <c r="I209" s="141"/>
      <c r="J209" s="142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11" t="s">
        <v>14</v>
      </c>
    </row>
    <row r="210" spans="1:15" ht="23.25" customHeight="1" x14ac:dyDescent="0.25">
      <c r="A210" s="143"/>
      <c r="B210" s="218"/>
      <c r="C210" s="26" t="s">
        <v>23</v>
      </c>
      <c r="D210" s="26" t="s">
        <v>6</v>
      </c>
      <c r="E210" s="5">
        <f>F210+K210+L210+N210</f>
        <v>0</v>
      </c>
      <c r="F210" s="107">
        <v>0</v>
      </c>
      <c r="G210" s="141"/>
      <c r="H210" s="141"/>
      <c r="I210" s="141"/>
      <c r="J210" s="142"/>
      <c r="K210" s="5">
        <v>0</v>
      </c>
      <c r="L210" s="5">
        <v>0</v>
      </c>
      <c r="M210" s="5">
        <v>0</v>
      </c>
      <c r="N210" s="5">
        <v>0</v>
      </c>
      <c r="O210" s="114"/>
    </row>
    <row r="211" spans="1:15" ht="27" customHeight="1" x14ac:dyDescent="0.25">
      <c r="A211" s="143"/>
      <c r="B211" s="218"/>
      <c r="C211" s="26" t="s">
        <v>23</v>
      </c>
      <c r="D211" s="26" t="s">
        <v>4</v>
      </c>
      <c r="E211" s="5">
        <f>F211+K211+L211+N211</f>
        <v>0</v>
      </c>
      <c r="F211" s="107">
        <v>0</v>
      </c>
      <c r="G211" s="141"/>
      <c r="H211" s="141"/>
      <c r="I211" s="141"/>
      <c r="J211" s="142"/>
      <c r="K211" s="5">
        <v>0</v>
      </c>
      <c r="L211" s="5">
        <v>0</v>
      </c>
      <c r="M211" s="5">
        <v>0</v>
      </c>
      <c r="N211" s="5">
        <v>0</v>
      </c>
      <c r="O211" s="114"/>
    </row>
    <row r="212" spans="1:15" ht="29.25" customHeight="1" x14ac:dyDescent="0.25">
      <c r="A212" s="143"/>
      <c r="B212" s="219"/>
      <c r="C212" s="26" t="s">
        <v>23</v>
      </c>
      <c r="D212" s="26" t="s">
        <v>3</v>
      </c>
      <c r="E212" s="5">
        <f>F212+K212+L212+N212</f>
        <v>0</v>
      </c>
      <c r="F212" s="107">
        <v>0</v>
      </c>
      <c r="G212" s="141"/>
      <c r="H212" s="141"/>
      <c r="I212" s="141"/>
      <c r="J212" s="142"/>
      <c r="K212" s="5">
        <v>0</v>
      </c>
      <c r="L212" s="5">
        <v>0</v>
      </c>
      <c r="M212" s="5">
        <v>0</v>
      </c>
      <c r="N212" s="5">
        <v>0</v>
      </c>
      <c r="O212" s="115"/>
    </row>
    <row r="213" spans="1:15" ht="21.75" customHeight="1" x14ac:dyDescent="0.25">
      <c r="A213" s="112"/>
      <c r="B213" s="136" t="s">
        <v>105</v>
      </c>
      <c r="C213" s="90" t="s">
        <v>52</v>
      </c>
      <c r="D213" s="90" t="s">
        <v>52</v>
      </c>
      <c r="E213" s="110" t="s">
        <v>49</v>
      </c>
      <c r="F213" s="110" t="s">
        <v>50</v>
      </c>
      <c r="G213" s="107" t="s">
        <v>51</v>
      </c>
      <c r="H213" s="141"/>
      <c r="I213" s="141"/>
      <c r="J213" s="142"/>
      <c r="K213" s="110" t="s">
        <v>16</v>
      </c>
      <c r="L213" s="110" t="s">
        <v>20</v>
      </c>
      <c r="M213" s="110" t="s">
        <v>21</v>
      </c>
      <c r="N213" s="110" t="s">
        <v>22</v>
      </c>
      <c r="O213" s="111" t="s">
        <v>52</v>
      </c>
    </row>
    <row r="214" spans="1:15" ht="23.25" customHeight="1" x14ac:dyDescent="0.25">
      <c r="A214" s="112"/>
      <c r="B214" s="144"/>
      <c r="C214" s="91"/>
      <c r="D214" s="91"/>
      <c r="E214" s="92"/>
      <c r="F214" s="92"/>
      <c r="G214" s="5" t="s">
        <v>45</v>
      </c>
      <c r="H214" s="5" t="s">
        <v>46</v>
      </c>
      <c r="I214" s="5" t="s">
        <v>47</v>
      </c>
      <c r="J214" s="5" t="s">
        <v>48</v>
      </c>
      <c r="K214" s="92"/>
      <c r="L214" s="92"/>
      <c r="M214" s="92"/>
      <c r="N214" s="92"/>
      <c r="O214" s="112"/>
    </row>
    <row r="215" spans="1:15" ht="24" customHeight="1" x14ac:dyDescent="0.25">
      <c r="A215" s="113"/>
      <c r="B215" s="145"/>
      <c r="C215" s="92"/>
      <c r="D215" s="92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13"/>
    </row>
    <row r="216" spans="1:15" ht="24" customHeight="1" x14ac:dyDescent="0.25">
      <c r="A216" s="134" t="s">
        <v>101</v>
      </c>
      <c r="B216" s="135"/>
      <c r="C216" s="135"/>
      <c r="D216" s="25" t="s">
        <v>5</v>
      </c>
      <c r="E216" s="23">
        <f t="shared" ref="E216:N216" si="39">E217+E218+E219</f>
        <v>0</v>
      </c>
      <c r="F216" s="122">
        <f>F217+F218+F219</f>
        <v>0</v>
      </c>
      <c r="G216" s="123"/>
      <c r="H216" s="123"/>
      <c r="I216" s="123"/>
      <c r="J216" s="123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129" t="s">
        <v>52</v>
      </c>
    </row>
    <row r="217" spans="1:15" ht="20.25" customHeight="1" x14ac:dyDescent="0.25">
      <c r="A217" s="135"/>
      <c r="B217" s="135"/>
      <c r="C217" s="135"/>
      <c r="D217" s="25" t="s">
        <v>6</v>
      </c>
      <c r="E217" s="23">
        <f>F217+K217+L217+M217+N217</f>
        <v>0</v>
      </c>
      <c r="F217" s="122">
        <f>F206</f>
        <v>0</v>
      </c>
      <c r="G217" s="123"/>
      <c r="H217" s="123"/>
      <c r="I217" s="123"/>
      <c r="J217" s="123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130"/>
    </row>
    <row r="218" spans="1:15" ht="28.5" customHeight="1" x14ac:dyDescent="0.25">
      <c r="A218" s="135"/>
      <c r="B218" s="135"/>
      <c r="C218" s="135"/>
      <c r="D218" s="25" t="s">
        <v>4</v>
      </c>
      <c r="E218" s="23">
        <f>F218+K218+L218+M218+N218</f>
        <v>0</v>
      </c>
      <c r="F218" s="122">
        <f>F207</f>
        <v>0</v>
      </c>
      <c r="G218" s="123"/>
      <c r="H218" s="123"/>
      <c r="I218" s="123"/>
      <c r="J218" s="123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130"/>
    </row>
    <row r="219" spans="1:15" ht="27" customHeight="1" x14ac:dyDescent="0.25">
      <c r="A219" s="135"/>
      <c r="B219" s="135"/>
      <c r="C219" s="135"/>
      <c r="D219" s="25" t="s">
        <v>3</v>
      </c>
      <c r="E219" s="23">
        <f>F219+K219+L219+M219+N219</f>
        <v>0</v>
      </c>
      <c r="F219" s="122">
        <f>F208</f>
        <v>0</v>
      </c>
      <c r="G219" s="123"/>
      <c r="H219" s="123"/>
      <c r="I219" s="123"/>
      <c r="J219" s="123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131"/>
    </row>
    <row r="220" spans="1:15" ht="27" customHeight="1" x14ac:dyDescent="0.25">
      <c r="A220" s="132" t="s">
        <v>102</v>
      </c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</row>
    <row r="221" spans="1:15" ht="45" customHeight="1" x14ac:dyDescent="0.25">
      <c r="A221" s="132" t="s">
        <v>103</v>
      </c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</row>
    <row r="222" spans="1:15" ht="30" customHeight="1" x14ac:dyDescent="0.25">
      <c r="A222" s="118" t="s">
        <v>12</v>
      </c>
      <c r="B222" s="120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124">
        <f>F223+F224+F225</f>
        <v>32068.15</v>
      </c>
      <c r="G222" s="125"/>
      <c r="H222" s="125"/>
      <c r="I222" s="125"/>
      <c r="J222" s="125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17" t="s">
        <v>52</v>
      </c>
    </row>
    <row r="223" spans="1:15" ht="40.5" customHeight="1" x14ac:dyDescent="0.25">
      <c r="A223" s="119"/>
      <c r="B223" s="121"/>
      <c r="C223" s="25" t="s">
        <v>23</v>
      </c>
      <c r="D223" s="25" t="s">
        <v>6</v>
      </c>
      <c r="E223" s="24">
        <f>F223+K223+L223+M223+N223</f>
        <v>0</v>
      </c>
      <c r="F223" s="124">
        <f>F227</f>
        <v>0</v>
      </c>
      <c r="G223" s="125"/>
      <c r="H223" s="125"/>
      <c r="I223" s="125"/>
      <c r="J223" s="125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17"/>
    </row>
    <row r="224" spans="1:15" ht="36" customHeight="1" x14ac:dyDescent="0.25">
      <c r="A224" s="119"/>
      <c r="B224" s="121"/>
      <c r="C224" s="25" t="s">
        <v>23</v>
      </c>
      <c r="D224" s="25" t="s">
        <v>4</v>
      </c>
      <c r="E224" s="24">
        <f>F224+K224+L224+M224+N224</f>
        <v>0</v>
      </c>
      <c r="F224" s="124">
        <f>F228</f>
        <v>0</v>
      </c>
      <c r="G224" s="125"/>
      <c r="H224" s="125"/>
      <c r="I224" s="125"/>
      <c r="J224" s="125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17"/>
    </row>
    <row r="225" spans="1:15" ht="45" customHeight="1" x14ac:dyDescent="0.25">
      <c r="A225" s="119"/>
      <c r="B225" s="121"/>
      <c r="C225" s="25" t="s">
        <v>23</v>
      </c>
      <c r="D225" s="25" t="s">
        <v>3</v>
      </c>
      <c r="E225" s="24">
        <f>F225+K225+L225+M225+N225</f>
        <v>157695.75</v>
      </c>
      <c r="F225" s="124">
        <f>F229</f>
        <v>32068.15</v>
      </c>
      <c r="G225" s="125"/>
      <c r="H225" s="125"/>
      <c r="I225" s="125"/>
      <c r="J225" s="125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17"/>
    </row>
    <row r="226" spans="1:15" ht="33" customHeight="1" x14ac:dyDescent="0.25">
      <c r="A226" s="84">
        <v>1.1000000000000001</v>
      </c>
      <c r="B226" s="136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126">
        <f>F227+F228+F229</f>
        <v>32068.15</v>
      </c>
      <c r="G226" s="127"/>
      <c r="H226" s="127"/>
      <c r="I226" s="127"/>
      <c r="J226" s="128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11" t="s">
        <v>14</v>
      </c>
    </row>
    <row r="227" spans="1:15" ht="35.25" customHeight="1" x14ac:dyDescent="0.25">
      <c r="A227" s="91"/>
      <c r="B227" s="137"/>
      <c r="C227" s="26" t="s">
        <v>23</v>
      </c>
      <c r="D227" s="26" t="s">
        <v>6</v>
      </c>
      <c r="E227" s="6">
        <f>F227+K227+L227+M227+N227</f>
        <v>0</v>
      </c>
      <c r="F227" s="126">
        <v>0</v>
      </c>
      <c r="G227" s="127"/>
      <c r="H227" s="127"/>
      <c r="I227" s="127"/>
      <c r="J227" s="128"/>
      <c r="K227" s="6">
        <v>0</v>
      </c>
      <c r="L227" s="6">
        <v>0</v>
      </c>
      <c r="M227" s="6">
        <v>0</v>
      </c>
      <c r="N227" s="6">
        <v>0</v>
      </c>
      <c r="O227" s="114"/>
    </row>
    <row r="228" spans="1:15" ht="33.75" customHeight="1" x14ac:dyDescent="0.25">
      <c r="A228" s="91"/>
      <c r="B228" s="137"/>
      <c r="C228" s="26" t="s">
        <v>23</v>
      </c>
      <c r="D228" s="26" t="s">
        <v>4</v>
      </c>
      <c r="E228" s="6">
        <f>F228+K228+L228+M228+N228</f>
        <v>0</v>
      </c>
      <c r="F228" s="126">
        <v>0</v>
      </c>
      <c r="G228" s="127"/>
      <c r="H228" s="127"/>
      <c r="I228" s="127"/>
      <c r="J228" s="128"/>
      <c r="K228" s="6">
        <v>0</v>
      </c>
      <c r="L228" s="6">
        <v>0</v>
      </c>
      <c r="M228" s="6">
        <v>0</v>
      </c>
      <c r="N228" s="6">
        <v>0</v>
      </c>
      <c r="O228" s="114"/>
    </row>
    <row r="229" spans="1:15" ht="48.75" customHeight="1" x14ac:dyDescent="0.25">
      <c r="A229" s="92"/>
      <c r="B229" s="138"/>
      <c r="C229" s="26" t="s">
        <v>23</v>
      </c>
      <c r="D229" s="26" t="s">
        <v>3</v>
      </c>
      <c r="E229" s="6">
        <f>F229+K229+L229+M229+N229</f>
        <v>157695.75</v>
      </c>
      <c r="F229" s="126">
        <v>32068.15</v>
      </c>
      <c r="G229" s="127"/>
      <c r="H229" s="127"/>
      <c r="I229" s="127"/>
      <c r="J229" s="128"/>
      <c r="K229" s="6">
        <v>31406.9</v>
      </c>
      <c r="L229" s="6">
        <v>31406.9</v>
      </c>
      <c r="M229" s="6">
        <v>31406.9</v>
      </c>
      <c r="N229" s="6">
        <v>31406.9</v>
      </c>
      <c r="O229" s="115"/>
    </row>
    <row r="230" spans="1:15" ht="21" customHeight="1" x14ac:dyDescent="0.25">
      <c r="A230" s="139" t="s">
        <v>104</v>
      </c>
      <c r="B230" s="140"/>
      <c r="C230" s="140"/>
      <c r="D230" s="25" t="s">
        <v>5</v>
      </c>
      <c r="E230" s="24">
        <f t="shared" ref="E230:N230" si="43">E231+E232+E233</f>
        <v>157695.75</v>
      </c>
      <c r="F230" s="124">
        <f>F231+F232+F233</f>
        <v>32068.15</v>
      </c>
      <c r="G230" s="125"/>
      <c r="H230" s="125"/>
      <c r="I230" s="125"/>
      <c r="J230" s="125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207" t="s">
        <v>52</v>
      </c>
    </row>
    <row r="231" spans="1:15" ht="48" customHeight="1" x14ac:dyDescent="0.25">
      <c r="A231" s="140"/>
      <c r="B231" s="140"/>
      <c r="C231" s="140"/>
      <c r="D231" s="25" t="s">
        <v>6</v>
      </c>
      <c r="E231" s="24">
        <f>F231+K231+L231+M231+N231</f>
        <v>0</v>
      </c>
      <c r="F231" s="124">
        <f>F223</f>
        <v>0</v>
      </c>
      <c r="G231" s="125"/>
      <c r="H231" s="125"/>
      <c r="I231" s="125"/>
      <c r="J231" s="125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125"/>
    </row>
    <row r="232" spans="1:15" ht="33" customHeight="1" x14ac:dyDescent="0.25">
      <c r="A232" s="140"/>
      <c r="B232" s="140"/>
      <c r="C232" s="140"/>
      <c r="D232" s="25" t="s">
        <v>4</v>
      </c>
      <c r="E232" s="24">
        <f>F232+K232+L232+M232+N232</f>
        <v>0</v>
      </c>
      <c r="F232" s="124">
        <f>F224</f>
        <v>0</v>
      </c>
      <c r="G232" s="125"/>
      <c r="H232" s="125"/>
      <c r="I232" s="125"/>
      <c r="J232" s="125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125"/>
    </row>
    <row r="233" spans="1:15" ht="43.5" customHeight="1" x14ac:dyDescent="0.25">
      <c r="A233" s="140"/>
      <c r="B233" s="140"/>
      <c r="C233" s="140"/>
      <c r="D233" s="25" t="s">
        <v>3</v>
      </c>
      <c r="E233" s="24">
        <f>F233+K233+L233+M233+N233</f>
        <v>157695.75</v>
      </c>
      <c r="F233" s="124">
        <f>F225</f>
        <v>32068.15</v>
      </c>
      <c r="G233" s="125"/>
      <c r="H233" s="125"/>
      <c r="I233" s="125"/>
      <c r="J233" s="125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125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25" t="s">
        <v>13</v>
      </c>
      <c r="B235" s="226"/>
      <c r="C235" s="226"/>
      <c r="D235" s="25" t="s">
        <v>5</v>
      </c>
      <c r="E235" s="24">
        <f t="shared" ref="E235:N235" si="45">E236+E237+E238</f>
        <v>4166404.6880000005</v>
      </c>
      <c r="F235" s="124">
        <f>F236+F237+F238</f>
        <v>1137636.8329999999</v>
      </c>
      <c r="G235" s="125"/>
      <c r="H235" s="125"/>
      <c r="I235" s="125"/>
      <c r="J235" s="125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207" t="s">
        <v>52</v>
      </c>
    </row>
    <row r="236" spans="1:15" ht="40.5" customHeight="1" x14ac:dyDescent="0.25">
      <c r="A236" s="226"/>
      <c r="B236" s="226"/>
      <c r="C236" s="226"/>
      <c r="D236" s="25" t="s">
        <v>6</v>
      </c>
      <c r="E236" s="24">
        <f>F236+K236+L236+M236+N236</f>
        <v>1224.45</v>
      </c>
      <c r="F236" s="124">
        <f>F231+F217+F200+F165+F148+F70+F28</f>
        <v>409.04500000000002</v>
      </c>
      <c r="G236" s="125"/>
      <c r="H236" s="125"/>
      <c r="I236" s="125"/>
      <c r="J236" s="125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24"/>
    </row>
    <row r="237" spans="1:15" ht="36.75" customHeight="1" x14ac:dyDescent="0.25">
      <c r="A237" s="226"/>
      <c r="B237" s="226"/>
      <c r="C237" s="226"/>
      <c r="D237" s="25" t="s">
        <v>4</v>
      </c>
      <c r="E237" s="24">
        <f>F237+K237+L237+M237+N237</f>
        <v>167213.81000000003</v>
      </c>
      <c r="F237" s="124">
        <f>F232+F218+F201+F166+F149+F71+F29</f>
        <v>166546.39000000001</v>
      </c>
      <c r="G237" s="125"/>
      <c r="H237" s="125"/>
      <c r="I237" s="125"/>
      <c r="J237" s="125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24"/>
    </row>
    <row r="238" spans="1:15" ht="46.5" customHeight="1" x14ac:dyDescent="0.25">
      <c r="A238" s="226"/>
      <c r="B238" s="226"/>
      <c r="C238" s="226"/>
      <c r="D238" s="25" t="s">
        <v>3</v>
      </c>
      <c r="E238" s="24">
        <f>F238+K238+L238+M238+N238</f>
        <v>3997966.4280000003</v>
      </c>
      <c r="F238" s="124">
        <f>F233+F219+F202+F167+F150+F72+F30</f>
        <v>970681.39799999993</v>
      </c>
      <c r="G238" s="125"/>
      <c r="H238" s="125"/>
      <c r="I238" s="125"/>
      <c r="J238" s="125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24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268">
        <v>1118911.83</v>
      </c>
      <c r="G240" s="269"/>
      <c r="H240" s="269"/>
      <c r="I240" s="269"/>
      <c r="J240" s="269"/>
      <c r="K240" s="15"/>
      <c r="L240" s="15"/>
      <c r="M240" s="15"/>
      <c r="N240" s="15"/>
    </row>
    <row r="241" spans="6:14" x14ac:dyDescent="0.25">
      <c r="F241" s="270">
        <f>F235-F240</f>
        <v>18725.002999999793</v>
      </c>
      <c r="G241" s="271"/>
      <c r="H241" s="271"/>
      <c r="I241" s="271"/>
      <c r="J241" s="271"/>
      <c r="K241" s="16"/>
      <c r="L241" s="16"/>
      <c r="M241" s="16"/>
      <c r="N241" s="16"/>
    </row>
    <row r="242" spans="6:14" x14ac:dyDescent="0.25">
      <c r="J242" s="15"/>
    </row>
  </sheetData>
  <mergeCells count="506">
    <mergeCell ref="F63:J63"/>
    <mergeCell ref="F64:J64"/>
    <mergeCell ref="F65:J65"/>
    <mergeCell ref="B66:B68"/>
    <mergeCell ref="C66:C68"/>
    <mergeCell ref="D66:D68"/>
    <mergeCell ref="N126:N127"/>
    <mergeCell ref="F125:J125"/>
    <mergeCell ref="D126:D128"/>
    <mergeCell ref="N66:N67"/>
    <mergeCell ref="O66:O68"/>
    <mergeCell ref="E66:E67"/>
    <mergeCell ref="F66:F67"/>
    <mergeCell ref="G66:J66"/>
    <mergeCell ref="K66:K67"/>
    <mergeCell ref="L66:L67"/>
    <mergeCell ref="M66:M67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O133:O135"/>
    <mergeCell ref="F161:F162"/>
    <mergeCell ref="F149:J149"/>
    <mergeCell ref="F150:J150"/>
    <mergeCell ref="F153:J153"/>
    <mergeCell ref="F154:J154"/>
    <mergeCell ref="F155:J155"/>
    <mergeCell ref="B153:B156"/>
    <mergeCell ref="A129:A135"/>
    <mergeCell ref="B133:B135"/>
    <mergeCell ref="F147:J147"/>
    <mergeCell ref="F148:J148"/>
    <mergeCell ref="D133:D135"/>
    <mergeCell ref="E133:E134"/>
    <mergeCell ref="F133:F134"/>
    <mergeCell ref="G133:J133"/>
    <mergeCell ref="F129:J129"/>
    <mergeCell ref="F132:J132"/>
    <mergeCell ref="M133:M134"/>
    <mergeCell ref="N133:N134"/>
    <mergeCell ref="K133:K134"/>
    <mergeCell ref="L133:L134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N101:N102"/>
    <mergeCell ref="K115:K116"/>
    <mergeCell ref="L108:L109"/>
    <mergeCell ref="F94:J94"/>
    <mergeCell ref="F95:J95"/>
    <mergeCell ref="B93:B96"/>
    <mergeCell ref="A93:A96"/>
    <mergeCell ref="F93:J93"/>
    <mergeCell ref="K90:K91"/>
    <mergeCell ref="L90:L91"/>
    <mergeCell ref="M90:M91"/>
    <mergeCell ref="G101:J101"/>
    <mergeCell ref="B97:B100"/>
    <mergeCell ref="K101:K102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N90:N91"/>
    <mergeCell ref="B90:B92"/>
    <mergeCell ref="F86:J86"/>
    <mergeCell ref="F87:J87"/>
    <mergeCell ref="F88:J88"/>
    <mergeCell ref="F89:J89"/>
    <mergeCell ref="A86:A92"/>
    <mergeCell ref="C90:C92"/>
    <mergeCell ref="D90:D92"/>
    <mergeCell ref="E90:E91"/>
    <mergeCell ref="F90:F91"/>
    <mergeCell ref="G90:J90"/>
    <mergeCell ref="B86:B89"/>
    <mergeCell ref="L55:L56"/>
    <mergeCell ref="F72:J72"/>
    <mergeCell ref="G83:J83"/>
    <mergeCell ref="B79:B82"/>
    <mergeCell ref="K83:K84"/>
    <mergeCell ref="L83:L84"/>
    <mergeCell ref="M83:M84"/>
    <mergeCell ref="N83:N84"/>
    <mergeCell ref="F79:J79"/>
    <mergeCell ref="F80:J80"/>
    <mergeCell ref="F81:J81"/>
    <mergeCell ref="F82:J82"/>
    <mergeCell ref="A73:O73"/>
    <mergeCell ref="A58:A61"/>
    <mergeCell ref="B58:B61"/>
    <mergeCell ref="F58:J58"/>
    <mergeCell ref="O58:O61"/>
    <mergeCell ref="F59:J59"/>
    <mergeCell ref="F60:J60"/>
    <mergeCell ref="F61:J61"/>
    <mergeCell ref="A62:A68"/>
    <mergeCell ref="B62:B65"/>
    <mergeCell ref="F62:J62"/>
    <mergeCell ref="O62:O65"/>
    <mergeCell ref="F13:J13"/>
    <mergeCell ref="F14:J14"/>
    <mergeCell ref="G48:J48"/>
    <mergeCell ref="K48:K49"/>
    <mergeCell ref="L48:L49"/>
    <mergeCell ref="M48:M49"/>
    <mergeCell ref="B41:B43"/>
    <mergeCell ref="C41:C43"/>
    <mergeCell ref="D41:D43"/>
    <mergeCell ref="E41:E42"/>
    <mergeCell ref="F41:F42"/>
    <mergeCell ref="G41:J41"/>
    <mergeCell ref="F46:J46"/>
    <mergeCell ref="A31:O31"/>
    <mergeCell ref="F15:J15"/>
    <mergeCell ref="F16:J16"/>
    <mergeCell ref="E17:E18"/>
    <mergeCell ref="F17:F18"/>
    <mergeCell ref="N48:N49"/>
    <mergeCell ref="O48:O50"/>
    <mergeCell ref="K17:K18"/>
    <mergeCell ref="A170:A173"/>
    <mergeCell ref="B170:B173"/>
    <mergeCell ref="O170:O173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A147:C150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O209:O212"/>
    <mergeCell ref="F194:J194"/>
    <mergeCell ref="F195:J195"/>
    <mergeCell ref="F201:J201"/>
    <mergeCell ref="F193:J193"/>
    <mergeCell ref="B196:B198"/>
    <mergeCell ref="B205:B208"/>
    <mergeCell ref="B209:B212"/>
    <mergeCell ref="B192:B195"/>
    <mergeCell ref="F199:J199"/>
    <mergeCell ref="F200:J200"/>
    <mergeCell ref="F202:J202"/>
    <mergeCell ref="F205:J205"/>
    <mergeCell ref="F206:J206"/>
    <mergeCell ref="F207:J207"/>
    <mergeCell ref="F208:J208"/>
    <mergeCell ref="F209:J209"/>
    <mergeCell ref="F210:J210"/>
    <mergeCell ref="O199:O202"/>
    <mergeCell ref="O196:O198"/>
    <mergeCell ref="A199:C202"/>
    <mergeCell ref="A192:A198"/>
    <mergeCell ref="A204:O204"/>
    <mergeCell ref="E196:E197"/>
    <mergeCell ref="O205:O208"/>
    <mergeCell ref="A203:O203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C196:C198"/>
    <mergeCell ref="F192:J192"/>
    <mergeCell ref="D196:D198"/>
    <mergeCell ref="F186:J186"/>
    <mergeCell ref="F187:J187"/>
    <mergeCell ref="F188:J188"/>
    <mergeCell ref="O136:O139"/>
    <mergeCell ref="O140:O143"/>
    <mergeCell ref="O144:O146"/>
    <mergeCell ref="L144:L145"/>
    <mergeCell ref="M144:M145"/>
    <mergeCell ref="O164:O167"/>
    <mergeCell ref="A168:O168"/>
    <mergeCell ref="A153:A156"/>
    <mergeCell ref="F167:J167"/>
    <mergeCell ref="A151:O151"/>
    <mergeCell ref="A152:O152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E126:E127"/>
    <mergeCell ref="F126:F127"/>
    <mergeCell ref="B136:B139"/>
    <mergeCell ref="B140:B143"/>
    <mergeCell ref="A140:A146"/>
    <mergeCell ref="B144:B146"/>
    <mergeCell ref="C144:C146"/>
    <mergeCell ref="D144:D146"/>
    <mergeCell ref="E144:E145"/>
    <mergeCell ref="F140:J140"/>
    <mergeCell ref="C133:C135"/>
    <mergeCell ref="A136:A139"/>
    <mergeCell ref="F139:J139"/>
    <mergeCell ref="F141:J141"/>
    <mergeCell ref="E48:E49"/>
    <mergeCell ref="F48:F49"/>
    <mergeCell ref="A122:A12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A104:A110"/>
    <mergeCell ref="A111:A117"/>
    <mergeCell ref="B111:B114"/>
    <mergeCell ref="F104:J104"/>
    <mergeCell ref="F105:J105"/>
    <mergeCell ref="F106:J106"/>
    <mergeCell ref="F107:J107"/>
    <mergeCell ref="B108:B110"/>
    <mergeCell ref="C108:C110"/>
    <mergeCell ref="D108:D110"/>
    <mergeCell ref="E108:E109"/>
    <mergeCell ref="F108:F109"/>
    <mergeCell ref="G108:J108"/>
    <mergeCell ref="F24:F25"/>
    <mergeCell ref="G24:J24"/>
    <mergeCell ref="A33:A36"/>
    <mergeCell ref="B33:B36"/>
    <mergeCell ref="O33:O36"/>
    <mergeCell ref="F35:J35"/>
    <mergeCell ref="F36:J36"/>
    <mergeCell ref="A75:A78"/>
    <mergeCell ref="B75:B78"/>
    <mergeCell ref="O75:O78"/>
    <mergeCell ref="B44:B47"/>
    <mergeCell ref="F37:J37"/>
    <mergeCell ref="F39:J39"/>
    <mergeCell ref="F40:J40"/>
    <mergeCell ref="A37:A43"/>
    <mergeCell ref="F44:J44"/>
    <mergeCell ref="F45:J45"/>
    <mergeCell ref="F47:J47"/>
    <mergeCell ref="F77:J77"/>
    <mergeCell ref="F78:J78"/>
    <mergeCell ref="O41:O43"/>
    <mergeCell ref="A44:A50"/>
    <mergeCell ref="C48:C50"/>
    <mergeCell ref="D48:D50"/>
    <mergeCell ref="O24:O26"/>
    <mergeCell ref="A20:A26"/>
    <mergeCell ref="F6:N6"/>
    <mergeCell ref="B13:B16"/>
    <mergeCell ref="O13:O16"/>
    <mergeCell ref="A13:A19"/>
    <mergeCell ref="C17:C19"/>
    <mergeCell ref="A32:O32"/>
    <mergeCell ref="F28:J28"/>
    <mergeCell ref="F29:J29"/>
    <mergeCell ref="F30:J30"/>
    <mergeCell ref="F8:J8"/>
    <mergeCell ref="A9:A12"/>
    <mergeCell ref="B9:B12"/>
    <mergeCell ref="O9:O12"/>
    <mergeCell ref="F12:J12"/>
    <mergeCell ref="F9:J9"/>
    <mergeCell ref="F7:J7"/>
    <mergeCell ref="F10:J10"/>
    <mergeCell ref="F11:J11"/>
    <mergeCell ref="B24:B26"/>
    <mergeCell ref="C24:C26"/>
    <mergeCell ref="D24:D26"/>
    <mergeCell ref="E24:E25"/>
    <mergeCell ref="O129:O132"/>
    <mergeCell ref="A3:O3"/>
    <mergeCell ref="A4:O4"/>
    <mergeCell ref="O6:O7"/>
    <mergeCell ref="F75:J75"/>
    <mergeCell ref="E6:E7"/>
    <mergeCell ref="A6:A7"/>
    <mergeCell ref="B6:B7"/>
    <mergeCell ref="C6:C7"/>
    <mergeCell ref="B48:B50"/>
    <mergeCell ref="D6:D7"/>
    <mergeCell ref="O27:O30"/>
    <mergeCell ref="A51:A57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K108:K109"/>
    <mergeCell ref="O174:O177"/>
    <mergeCell ref="O93:O96"/>
    <mergeCell ref="O97:O100"/>
    <mergeCell ref="O104:O107"/>
    <mergeCell ref="F174:J174"/>
    <mergeCell ref="F175:J175"/>
    <mergeCell ref="F176:J176"/>
    <mergeCell ref="F177:J177"/>
    <mergeCell ref="B178:B180"/>
    <mergeCell ref="C178:C180"/>
    <mergeCell ref="D178:D180"/>
    <mergeCell ref="E178:E179"/>
    <mergeCell ref="F178:F179"/>
    <mergeCell ref="G178:J178"/>
    <mergeCell ref="K178:K179"/>
    <mergeCell ref="L178:L179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F124:J124"/>
    <mergeCell ref="G126:J126"/>
    <mergeCell ref="F131:J131"/>
    <mergeCell ref="F130:J130"/>
    <mergeCell ref="F189:F190"/>
    <mergeCell ref="G189:J189"/>
    <mergeCell ref="K189:K190"/>
    <mergeCell ref="L189:L190"/>
    <mergeCell ref="M189:M190"/>
    <mergeCell ref="F138:J138"/>
    <mergeCell ref="F156:J156"/>
    <mergeCell ref="F170:J170"/>
    <mergeCell ref="F171:J171"/>
    <mergeCell ref="K126:K127"/>
    <mergeCell ref="L126:L127"/>
    <mergeCell ref="M126:M127"/>
    <mergeCell ref="F196:F197"/>
    <mergeCell ref="G196:J196"/>
    <mergeCell ref="K196:K197"/>
    <mergeCell ref="L196:L197"/>
    <mergeCell ref="M196:M197"/>
    <mergeCell ref="N196:N197"/>
    <mergeCell ref="F211:J211"/>
    <mergeCell ref="F212:J212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O222:O225"/>
    <mergeCell ref="A222:A225"/>
    <mergeCell ref="B222:B225"/>
    <mergeCell ref="F216:J216"/>
    <mergeCell ref="F217:J217"/>
    <mergeCell ref="F224:J224"/>
    <mergeCell ref="F230:J230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O216:O219"/>
    <mergeCell ref="A221:O221"/>
    <mergeCell ref="A220:O220"/>
    <mergeCell ref="A216:C219"/>
    <mergeCell ref="A226:A229"/>
    <mergeCell ref="B226:B229"/>
    <mergeCell ref="A230:C233"/>
    <mergeCell ref="O226:O229"/>
    <mergeCell ref="O37:O40"/>
    <mergeCell ref="O83:O85"/>
    <mergeCell ref="O44:O47"/>
    <mergeCell ref="O79:O82"/>
    <mergeCell ref="O86:O89"/>
    <mergeCell ref="O153:O156"/>
    <mergeCell ref="L213:L214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51:O54"/>
    <mergeCell ref="O118:O121"/>
    <mergeCell ref="N189:N190"/>
    <mergeCell ref="O189:O191"/>
    <mergeCell ref="O185:O188"/>
    <mergeCell ref="O147:O150"/>
    <mergeCell ref="O122:O125"/>
    <mergeCell ref="F52:J52"/>
    <mergeCell ref="F53:J53"/>
    <mergeCell ref="F54:J54"/>
    <mergeCell ref="O55:O57"/>
    <mergeCell ref="B126:B128"/>
    <mergeCell ref="C126:C128"/>
    <mergeCell ref="N144:N145"/>
    <mergeCell ref="B51:B54"/>
    <mergeCell ref="B55:B57"/>
    <mergeCell ref="E55:E56"/>
    <mergeCell ref="F55:F56"/>
    <mergeCell ref="C55:C57"/>
    <mergeCell ref="D55:D57"/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O108:O110"/>
    <mergeCell ref="F120:J120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tabSelected="1" zoomScale="85" zoomScaleNormal="85" zoomScaleSheetLayoutView="85" workbookViewId="0">
      <selection activeCell="N9" sqref="N9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9" style="55" customWidth="1"/>
    <col min="7" max="7" width="6.7109375" style="55" customWidth="1"/>
    <col min="8" max="8" width="8.28515625" style="55" customWidth="1"/>
    <col min="9" max="10" width="6.85546875" style="55" customWidth="1"/>
    <col min="11" max="11" width="0.28515625" style="55" customWidth="1"/>
    <col min="12" max="12" width="16.5703125" style="9" customWidth="1"/>
    <col min="13" max="13" width="17.5703125" style="55" customWidth="1"/>
    <col min="14" max="14" width="18.5703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ht="15.75" customHeight="1" x14ac:dyDescent="0.25">
      <c r="A1" s="57"/>
      <c r="B1" s="58"/>
      <c r="C1" s="58"/>
      <c r="D1" s="59"/>
      <c r="E1" s="60"/>
      <c r="F1" s="60"/>
      <c r="G1" s="60"/>
      <c r="H1" s="60"/>
      <c r="I1" s="284" t="s">
        <v>133</v>
      </c>
      <c r="J1" s="284"/>
      <c r="K1" s="284"/>
      <c r="L1" s="284"/>
      <c r="M1" s="284"/>
      <c r="N1" s="284"/>
      <c r="O1" s="284"/>
    </row>
    <row r="2" spans="1:15" x14ac:dyDescent="0.25">
      <c r="A2" s="57"/>
      <c r="B2" s="58"/>
      <c r="C2" s="58"/>
      <c r="D2" s="59"/>
      <c r="E2" s="60"/>
      <c r="F2" s="60"/>
      <c r="G2" s="60"/>
      <c r="H2" s="60"/>
      <c r="I2" s="284" t="s">
        <v>128</v>
      </c>
      <c r="J2" s="284"/>
      <c r="K2" s="284"/>
      <c r="L2" s="284"/>
      <c r="M2" s="284"/>
      <c r="N2" s="284"/>
      <c r="O2" s="284"/>
    </row>
    <row r="3" spans="1:15" ht="18" customHeight="1" x14ac:dyDescent="0.25">
      <c r="A3" s="57"/>
      <c r="B3" s="58"/>
      <c r="C3" s="58"/>
      <c r="D3" s="59"/>
      <c r="E3" s="60"/>
      <c r="F3" s="60"/>
      <c r="G3" s="60"/>
      <c r="H3" s="60"/>
      <c r="I3" s="284" t="s">
        <v>134</v>
      </c>
      <c r="J3" s="284"/>
      <c r="K3" s="284"/>
      <c r="L3" s="284"/>
      <c r="M3" s="284"/>
      <c r="N3" s="284"/>
      <c r="O3" s="284"/>
    </row>
    <row r="4" spans="1:15" x14ac:dyDescent="0.25">
      <c r="A4" s="57"/>
      <c r="B4" s="58"/>
      <c r="C4" s="58"/>
      <c r="D4" s="59"/>
      <c r="E4" s="60"/>
      <c r="F4" s="60"/>
      <c r="G4" s="60"/>
      <c r="H4" s="60"/>
      <c r="I4" s="60"/>
      <c r="J4" s="60"/>
      <c r="K4" s="61"/>
      <c r="L4" s="10"/>
      <c r="M4" s="61"/>
      <c r="N4" s="61"/>
      <c r="O4" s="61"/>
    </row>
    <row r="5" spans="1:15" ht="18.75" x14ac:dyDescent="0.25">
      <c r="A5" s="292" t="s">
        <v>126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5" s="56" customFormat="1" ht="18.75" x14ac:dyDescent="0.25">
      <c r="A6" s="294" t="s">
        <v>127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15" ht="10.9" customHeight="1" x14ac:dyDescent="0.25">
      <c r="A7" s="62"/>
      <c r="B7" s="63"/>
      <c r="C7" s="63"/>
      <c r="D7" s="64"/>
      <c r="E7" s="65"/>
      <c r="F7" s="65"/>
      <c r="G7" s="65"/>
      <c r="H7" s="65"/>
      <c r="I7" s="65"/>
      <c r="J7" s="65"/>
      <c r="K7" s="65"/>
      <c r="L7" s="12"/>
      <c r="M7" s="65"/>
      <c r="N7" s="65"/>
      <c r="O7" s="65"/>
    </row>
    <row r="8" spans="1:15" ht="34.5" customHeight="1" x14ac:dyDescent="0.25">
      <c r="A8" s="299" t="s">
        <v>0</v>
      </c>
      <c r="B8" s="295" t="s">
        <v>7</v>
      </c>
      <c r="C8" s="295" t="s">
        <v>8</v>
      </c>
      <c r="D8" s="285" t="s">
        <v>1</v>
      </c>
      <c r="E8" s="285" t="s">
        <v>2</v>
      </c>
      <c r="F8" s="313" t="s">
        <v>9</v>
      </c>
      <c r="G8" s="314"/>
      <c r="H8" s="314"/>
      <c r="I8" s="314"/>
      <c r="J8" s="314"/>
      <c r="K8" s="314"/>
      <c r="L8" s="314"/>
      <c r="M8" s="314"/>
      <c r="N8" s="315"/>
      <c r="O8" s="285" t="s">
        <v>10</v>
      </c>
    </row>
    <row r="9" spans="1:15" ht="96" customHeight="1" x14ac:dyDescent="0.25">
      <c r="A9" s="299"/>
      <c r="B9" s="296"/>
      <c r="C9" s="297"/>
      <c r="D9" s="285"/>
      <c r="E9" s="285"/>
      <c r="F9" s="75" t="s">
        <v>21</v>
      </c>
      <c r="G9" s="313" t="s">
        <v>22</v>
      </c>
      <c r="H9" s="287"/>
      <c r="I9" s="287"/>
      <c r="J9" s="287"/>
      <c r="K9" s="288"/>
      <c r="L9" s="80" t="s">
        <v>129</v>
      </c>
      <c r="M9" s="74" t="s">
        <v>130</v>
      </c>
      <c r="N9" s="74" t="s">
        <v>131</v>
      </c>
      <c r="O9" s="285"/>
    </row>
    <row r="10" spans="1:15" x14ac:dyDescent="0.25">
      <c r="A10" s="66">
        <v>1</v>
      </c>
      <c r="B10" s="67">
        <v>2</v>
      </c>
      <c r="C10" s="67">
        <v>3</v>
      </c>
      <c r="D10" s="77">
        <v>4</v>
      </c>
      <c r="E10" s="77">
        <v>5</v>
      </c>
      <c r="F10" s="76">
        <v>6</v>
      </c>
      <c r="G10" s="289">
        <v>7</v>
      </c>
      <c r="H10" s="290"/>
      <c r="I10" s="290"/>
      <c r="J10" s="290"/>
      <c r="K10" s="291"/>
      <c r="L10" s="79">
        <v>8</v>
      </c>
      <c r="M10" s="77">
        <v>9</v>
      </c>
      <c r="N10" s="77">
        <v>10</v>
      </c>
      <c r="O10" s="77">
        <v>11</v>
      </c>
    </row>
    <row r="11" spans="1:15" ht="25.5" customHeight="1" x14ac:dyDescent="0.25">
      <c r="A11" s="298" t="s">
        <v>122</v>
      </c>
      <c r="B11" s="300" t="s">
        <v>124</v>
      </c>
      <c r="C11" s="68" t="s">
        <v>132</v>
      </c>
      <c r="D11" s="68" t="s">
        <v>5</v>
      </c>
      <c r="E11" s="69">
        <f>E12+E13+E14</f>
        <v>77899.199999999997</v>
      </c>
      <c r="F11" s="73">
        <v>38949.599999999999</v>
      </c>
      <c r="G11" s="286">
        <v>38949.599999999999</v>
      </c>
      <c r="H11" s="287"/>
      <c r="I11" s="287"/>
      <c r="J11" s="287"/>
      <c r="K11" s="288"/>
      <c r="L11" s="78">
        <v>0</v>
      </c>
      <c r="M11" s="69">
        <f>M12+M13+M14</f>
        <v>0</v>
      </c>
      <c r="N11" s="69">
        <f>N12+N13+N14</f>
        <v>0</v>
      </c>
      <c r="O11" s="293" t="s">
        <v>52</v>
      </c>
    </row>
    <row r="12" spans="1:15" ht="25.5" customHeight="1" x14ac:dyDescent="0.25">
      <c r="A12" s="130"/>
      <c r="B12" s="301"/>
      <c r="C12" s="68" t="s">
        <v>132</v>
      </c>
      <c r="D12" s="68" t="s">
        <v>6</v>
      </c>
      <c r="E12" s="69">
        <f>F12+G12+L12+M12+N12</f>
        <v>0</v>
      </c>
      <c r="F12" s="73">
        <f>F16</f>
        <v>0</v>
      </c>
      <c r="G12" s="286">
        <f>SUM(G16)</f>
        <v>0</v>
      </c>
      <c r="H12" s="287"/>
      <c r="I12" s="287"/>
      <c r="J12" s="287"/>
      <c r="K12" s="288"/>
      <c r="L12" s="78">
        <v>0</v>
      </c>
      <c r="M12" s="69">
        <v>0</v>
      </c>
      <c r="N12" s="69">
        <v>0</v>
      </c>
      <c r="O12" s="293"/>
    </row>
    <row r="13" spans="1:15" ht="25.5" customHeight="1" x14ac:dyDescent="0.25">
      <c r="A13" s="130"/>
      <c r="B13" s="301"/>
      <c r="C13" s="68" t="s">
        <v>132</v>
      </c>
      <c r="D13" s="68" t="s">
        <v>4</v>
      </c>
      <c r="E13" s="69">
        <f>F13+G13+L13+M13+N13</f>
        <v>0</v>
      </c>
      <c r="F13" s="73">
        <f>F17</f>
        <v>0</v>
      </c>
      <c r="G13" s="286">
        <f>G17</f>
        <v>0</v>
      </c>
      <c r="H13" s="287"/>
      <c r="I13" s="287"/>
      <c r="J13" s="287"/>
      <c r="K13" s="288"/>
      <c r="L13" s="78">
        <f t="shared" ref="L13:N14" si="0">L17</f>
        <v>0</v>
      </c>
      <c r="M13" s="69">
        <f t="shared" si="0"/>
        <v>0</v>
      </c>
      <c r="N13" s="69">
        <f t="shared" si="0"/>
        <v>0</v>
      </c>
      <c r="O13" s="293"/>
    </row>
    <row r="14" spans="1:15" ht="39.75" customHeight="1" x14ac:dyDescent="0.25">
      <c r="A14" s="131"/>
      <c r="B14" s="302"/>
      <c r="C14" s="68" t="s">
        <v>132</v>
      </c>
      <c r="D14" s="68" t="s">
        <v>3</v>
      </c>
      <c r="E14" s="69">
        <f>F14+G14+L14+M14+N14</f>
        <v>77899.199999999997</v>
      </c>
      <c r="F14" s="73">
        <v>38949.599999999999</v>
      </c>
      <c r="G14" s="286">
        <v>38949.599999999999</v>
      </c>
      <c r="H14" s="287"/>
      <c r="I14" s="287"/>
      <c r="J14" s="287"/>
      <c r="K14" s="288"/>
      <c r="L14" s="78">
        <v>0</v>
      </c>
      <c r="M14" s="69">
        <v>0</v>
      </c>
      <c r="N14" s="69">
        <f t="shared" si="0"/>
        <v>0</v>
      </c>
      <c r="O14" s="293"/>
    </row>
    <row r="15" spans="1:15" ht="30.75" customHeight="1" x14ac:dyDescent="0.25">
      <c r="A15" s="309" t="s">
        <v>123</v>
      </c>
      <c r="B15" s="306" t="s">
        <v>125</v>
      </c>
      <c r="C15" s="70" t="s">
        <v>132</v>
      </c>
      <c r="D15" s="70" t="s">
        <v>5</v>
      </c>
      <c r="E15" s="71">
        <f t="shared" ref="E15:N15" si="1">E16+E17+E18</f>
        <v>77899.199999999997</v>
      </c>
      <c r="F15" s="72">
        <v>38949.599999999999</v>
      </c>
      <c r="G15" s="305">
        <v>38949.599999999999</v>
      </c>
      <c r="H15" s="287">
        <f t="shared" si="1"/>
        <v>0</v>
      </c>
      <c r="I15" s="287">
        <f t="shared" si="1"/>
        <v>0</v>
      </c>
      <c r="J15" s="287">
        <f t="shared" si="1"/>
        <v>0</v>
      </c>
      <c r="K15" s="288">
        <f t="shared" si="1"/>
        <v>0</v>
      </c>
      <c r="L15" s="5">
        <v>0</v>
      </c>
      <c r="M15" s="71">
        <f t="shared" si="1"/>
        <v>0</v>
      </c>
      <c r="N15" s="71">
        <f t="shared" si="1"/>
        <v>0</v>
      </c>
      <c r="O15" s="210" t="s">
        <v>121</v>
      </c>
    </row>
    <row r="16" spans="1:15" ht="25.5" customHeight="1" x14ac:dyDescent="0.25">
      <c r="A16" s="143"/>
      <c r="B16" s="307"/>
      <c r="C16" s="70" t="s">
        <v>132</v>
      </c>
      <c r="D16" s="70" t="s">
        <v>6</v>
      </c>
      <c r="E16" s="71">
        <f t="shared" ref="E16:E22" si="2">F16+G16+L16+M16+N16</f>
        <v>0</v>
      </c>
      <c r="F16" s="72">
        <v>0</v>
      </c>
      <c r="G16" s="305">
        <v>0</v>
      </c>
      <c r="H16" s="287"/>
      <c r="I16" s="287"/>
      <c r="J16" s="287"/>
      <c r="K16" s="288"/>
      <c r="L16" s="5">
        <v>0</v>
      </c>
      <c r="M16" s="71">
        <v>0</v>
      </c>
      <c r="N16" s="71">
        <v>0</v>
      </c>
      <c r="O16" s="210"/>
    </row>
    <row r="17" spans="1:15" ht="25.5" customHeight="1" x14ac:dyDescent="0.25">
      <c r="A17" s="143"/>
      <c r="B17" s="307"/>
      <c r="C17" s="70" t="s">
        <v>132</v>
      </c>
      <c r="D17" s="70" t="s">
        <v>4</v>
      </c>
      <c r="E17" s="71">
        <f t="shared" si="2"/>
        <v>0</v>
      </c>
      <c r="F17" s="72">
        <v>0</v>
      </c>
      <c r="G17" s="305">
        <v>0</v>
      </c>
      <c r="H17" s="287"/>
      <c r="I17" s="287"/>
      <c r="J17" s="287"/>
      <c r="K17" s="288"/>
      <c r="L17" s="5">
        <v>0</v>
      </c>
      <c r="M17" s="71">
        <v>0</v>
      </c>
      <c r="N17" s="71">
        <v>0</v>
      </c>
      <c r="O17" s="210"/>
    </row>
    <row r="18" spans="1:15" ht="35.25" customHeight="1" x14ac:dyDescent="0.25">
      <c r="A18" s="143"/>
      <c r="B18" s="308"/>
      <c r="C18" s="70" t="s">
        <v>132</v>
      </c>
      <c r="D18" s="70" t="s">
        <v>3</v>
      </c>
      <c r="E18" s="71">
        <f t="shared" si="2"/>
        <v>77899.199999999997</v>
      </c>
      <c r="F18" s="72">
        <v>38949.599999999999</v>
      </c>
      <c r="G18" s="305">
        <v>38949.599999999999</v>
      </c>
      <c r="H18" s="287"/>
      <c r="I18" s="287"/>
      <c r="J18" s="287"/>
      <c r="K18" s="288"/>
      <c r="L18" s="5">
        <v>0</v>
      </c>
      <c r="M18" s="71">
        <v>0</v>
      </c>
      <c r="N18" s="71">
        <v>0</v>
      </c>
      <c r="O18" s="210"/>
    </row>
    <row r="19" spans="1:15" ht="29.25" customHeight="1" x14ac:dyDescent="0.25">
      <c r="A19" s="303" t="s">
        <v>101</v>
      </c>
      <c r="B19" s="303"/>
      <c r="C19" s="303"/>
      <c r="D19" s="68" t="s">
        <v>5</v>
      </c>
      <c r="E19" s="69">
        <f t="shared" si="2"/>
        <v>77899.199999999997</v>
      </c>
      <c r="F19" s="69">
        <f>F20+F21+F22</f>
        <v>38949.599999999999</v>
      </c>
      <c r="G19" s="286">
        <f t="shared" ref="G19:N19" si="3">G20+G21+G22</f>
        <v>38949.599999999999</v>
      </c>
      <c r="H19" s="287">
        <f t="shared" si="3"/>
        <v>0</v>
      </c>
      <c r="I19" s="287">
        <f t="shared" si="3"/>
        <v>0</v>
      </c>
      <c r="J19" s="287">
        <f t="shared" si="3"/>
        <v>0</v>
      </c>
      <c r="K19" s="288">
        <f t="shared" si="3"/>
        <v>0</v>
      </c>
      <c r="L19" s="78">
        <v>0</v>
      </c>
      <c r="M19" s="69">
        <v>0</v>
      </c>
      <c r="N19" s="69">
        <f t="shared" si="3"/>
        <v>0</v>
      </c>
      <c r="O19" s="310" t="s">
        <v>52</v>
      </c>
    </row>
    <row r="20" spans="1:15" ht="28.5" customHeight="1" x14ac:dyDescent="0.25">
      <c r="A20" s="303"/>
      <c r="B20" s="303"/>
      <c r="C20" s="303"/>
      <c r="D20" s="68" t="s">
        <v>6</v>
      </c>
      <c r="E20" s="69">
        <f t="shared" si="2"/>
        <v>0</v>
      </c>
      <c r="F20" s="69">
        <f>SUM(F16)</f>
        <v>0</v>
      </c>
      <c r="G20" s="286">
        <f t="shared" ref="G20:N20" si="4">SUM(G16)</f>
        <v>0</v>
      </c>
      <c r="H20" s="287">
        <f t="shared" si="4"/>
        <v>0</v>
      </c>
      <c r="I20" s="287">
        <f t="shared" si="4"/>
        <v>0</v>
      </c>
      <c r="J20" s="287">
        <f t="shared" si="4"/>
        <v>0</v>
      </c>
      <c r="K20" s="288">
        <f t="shared" si="4"/>
        <v>0</v>
      </c>
      <c r="L20" s="78">
        <f t="shared" si="4"/>
        <v>0</v>
      </c>
      <c r="M20" s="69">
        <f t="shared" si="4"/>
        <v>0</v>
      </c>
      <c r="N20" s="69">
        <f t="shared" si="4"/>
        <v>0</v>
      </c>
      <c r="O20" s="311"/>
    </row>
    <row r="21" spans="1:15" ht="29.25" customHeight="1" x14ac:dyDescent="0.25">
      <c r="A21" s="303"/>
      <c r="B21" s="303"/>
      <c r="C21" s="303"/>
      <c r="D21" s="68" t="s">
        <v>4</v>
      </c>
      <c r="E21" s="69">
        <f t="shared" si="2"/>
        <v>0</v>
      </c>
      <c r="F21" s="69">
        <f>SUM(F17)</f>
        <v>0</v>
      </c>
      <c r="G21" s="286">
        <f t="shared" ref="G21:N21" si="5">SUM(G17)</f>
        <v>0</v>
      </c>
      <c r="H21" s="287">
        <f t="shared" si="5"/>
        <v>0</v>
      </c>
      <c r="I21" s="287">
        <f t="shared" si="5"/>
        <v>0</v>
      </c>
      <c r="J21" s="287">
        <f t="shared" si="5"/>
        <v>0</v>
      </c>
      <c r="K21" s="288">
        <f t="shared" si="5"/>
        <v>0</v>
      </c>
      <c r="L21" s="78">
        <f t="shared" si="5"/>
        <v>0</v>
      </c>
      <c r="M21" s="69">
        <f t="shared" si="5"/>
        <v>0</v>
      </c>
      <c r="N21" s="69">
        <f t="shared" si="5"/>
        <v>0</v>
      </c>
      <c r="O21" s="311"/>
    </row>
    <row r="22" spans="1:15" ht="45.75" customHeight="1" x14ac:dyDescent="0.25">
      <c r="A22" s="304"/>
      <c r="B22" s="304"/>
      <c r="C22" s="304"/>
      <c r="D22" s="68" t="s">
        <v>3</v>
      </c>
      <c r="E22" s="69">
        <f t="shared" si="2"/>
        <v>77899.199999999997</v>
      </c>
      <c r="F22" s="69">
        <f>SUM(F18)</f>
        <v>38949.599999999999</v>
      </c>
      <c r="G22" s="286">
        <f t="shared" ref="G22:N22" si="6">SUM(G18)</f>
        <v>38949.599999999999</v>
      </c>
      <c r="H22" s="287">
        <f t="shared" si="6"/>
        <v>0</v>
      </c>
      <c r="I22" s="287">
        <f t="shared" si="6"/>
        <v>0</v>
      </c>
      <c r="J22" s="287">
        <f t="shared" si="6"/>
        <v>0</v>
      </c>
      <c r="K22" s="288">
        <f t="shared" si="6"/>
        <v>0</v>
      </c>
      <c r="L22" s="78">
        <f>SUM(L18)</f>
        <v>0</v>
      </c>
      <c r="M22" s="69">
        <v>0</v>
      </c>
      <c r="N22" s="69">
        <f t="shared" si="6"/>
        <v>0</v>
      </c>
      <c r="O22" s="312"/>
    </row>
  </sheetData>
  <mergeCells count="34">
    <mergeCell ref="O19:O22"/>
    <mergeCell ref="F8:N8"/>
    <mergeCell ref="G9:K9"/>
    <mergeCell ref="G22:K22"/>
    <mergeCell ref="G17:K17"/>
    <mergeCell ref="G18:K18"/>
    <mergeCell ref="G19:K19"/>
    <mergeCell ref="G20:K20"/>
    <mergeCell ref="O15:O18"/>
    <mergeCell ref="G11:K11"/>
    <mergeCell ref="B11:B14"/>
    <mergeCell ref="A19:C22"/>
    <mergeCell ref="G14:K14"/>
    <mergeCell ref="G15:K15"/>
    <mergeCell ref="G21:K21"/>
    <mergeCell ref="B15:B18"/>
    <mergeCell ref="A15:A18"/>
    <mergeCell ref="G16:K16"/>
    <mergeCell ref="I1:O1"/>
    <mergeCell ref="I2:O2"/>
    <mergeCell ref="I3:O3"/>
    <mergeCell ref="D8:D9"/>
    <mergeCell ref="G13:K13"/>
    <mergeCell ref="G10:K10"/>
    <mergeCell ref="E8:E9"/>
    <mergeCell ref="A5:O5"/>
    <mergeCell ref="O11:O14"/>
    <mergeCell ref="G12:K12"/>
    <mergeCell ref="A6:O6"/>
    <mergeCell ref="O8:O9"/>
    <mergeCell ref="B8:B9"/>
    <mergeCell ref="C8:C9"/>
    <mergeCell ref="A11:A14"/>
    <mergeCell ref="A8:A9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Редькина А.Д.</cp:lastModifiedBy>
  <cp:lastPrinted>2025-04-09T14:03:41Z</cp:lastPrinted>
  <dcterms:created xsi:type="dcterms:W3CDTF">2013-10-09T11:12:46Z</dcterms:created>
  <dcterms:modified xsi:type="dcterms:W3CDTF">2025-10-08T06:23:20Z</dcterms:modified>
</cp:coreProperties>
</file>